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455" firstSheet="1" activeTab="1"/>
  </bookViews>
  <sheets>
    <sheet name="评估结果汇总表" sheetId="1" state="hidden" r:id="rId1"/>
    <sheet name="评估总表" sheetId="2" r:id="rId2"/>
    <sheet name="机器设备-1" sheetId="3" state="hidden" r:id="rId3"/>
    <sheet name="机器设备1备品备件" sheetId="4" state="hidden" r:id="rId4"/>
    <sheet name="机器设备2" sheetId="5" state="hidden" r:id="rId5"/>
    <sheet name="机器设备-2卸船机" sheetId="6" state="hidden" r:id="rId6"/>
    <sheet name="卸船机备品备件" sheetId="7" state="hidden" r:id="rId7"/>
    <sheet name="主要设备清单" sheetId="8" state="hidden" r:id="rId8"/>
    <sheet name="其余备品备件" sheetId="9" state="hidden" r:id="rId9"/>
  </sheets>
  <externalReferences>
    <externalReference r:id="rId12"/>
    <externalReference r:id="rId13"/>
  </externalReferences>
  <definedNames>
    <definedName name="_xlnm.Print_Area" localSheetId="2">'机器设备-1'!$A$1:R59</definedName>
    <definedName name="_xlnm.Print_Area" localSheetId="3">'机器设备1备品备件'!$A$2:K40</definedName>
    <definedName name="_xlnm.Print_Titles" localSheetId="2">'机器设备-1'!$1:5</definedName>
    <definedName name="_xlnm.Print_Titles" localSheetId="3">'机器设备1备品备件'!$2:6</definedName>
    <definedName name="_xlnm._FilterDatabase" localSheetId="2" hidden="1">'机器设备-1'!$A$6:$R$59</definedName>
  </definedNames>
  <calcPr fullCalcOnLoad="1"/>
</workbook>
</file>

<file path=xl/sharedStrings.xml><?xml version="1.0" encoding="utf-8"?>
<sst xmlns="http://schemas.openxmlformats.org/spreadsheetml/2006/main" count="2310" uniqueCount="583">
  <si>
    <t>机器设备评估汇总表</t>
  </si>
  <si>
    <t>产权持有人：深圳海星小野田物流发展有限公司</t>
  </si>
  <si>
    <t>单位金额：人民币元</t>
  </si>
  <si>
    <t>序号</t>
  </si>
  <si>
    <t>委托方</t>
  </si>
  <si>
    <t>资产名称</t>
  </si>
  <si>
    <t>账面价值</t>
  </si>
  <si>
    <t>评估值</t>
  </si>
  <si>
    <t>增减值</t>
  </si>
  <si>
    <t>增减值率</t>
  </si>
  <si>
    <t>备注</t>
  </si>
  <si>
    <t>深圳海星小野田物流发展有限公司</t>
  </si>
  <si>
    <t>卸船机</t>
  </si>
  <si>
    <t>卸船机备品备件</t>
  </si>
  <si>
    <t>-</t>
  </si>
  <si>
    <t>并入卸船机评估</t>
  </si>
  <si>
    <t>1#密风胶带机主机设备</t>
  </si>
  <si>
    <t>其他机器设备</t>
  </si>
  <si>
    <t>其他机器设备备品备件</t>
  </si>
  <si>
    <t>并入其他机器设备评估</t>
  </si>
  <si>
    <t>合计</t>
  </si>
  <si>
    <t>资产明细表</t>
  </si>
  <si>
    <t>金额单位：人民币元</t>
  </si>
  <si>
    <t>设备编号</t>
  </si>
  <si>
    <t>设备名称</t>
  </si>
  <si>
    <t>规格型号</t>
  </si>
  <si>
    <t>使用单位</t>
  </si>
  <si>
    <t>生产厂家</t>
  </si>
  <si>
    <t>计量单位</t>
  </si>
  <si>
    <t>数量</t>
  </si>
  <si>
    <t>购置日期</t>
  </si>
  <si>
    <t>启用日期</t>
  </si>
  <si>
    <t>评估价值</t>
  </si>
  <si>
    <t>挂牌价</t>
  </si>
  <si>
    <t>保证金</t>
  </si>
  <si>
    <t>是否包含备品备件</t>
  </si>
  <si>
    <t>HSC  O700X23.5mL,75kw;</t>
  </si>
  <si>
    <r>
      <rPr>
        <sz val="10"/>
        <rFont val="宋体"/>
        <family val="0"/>
      </rPr>
      <t>瑞典</t>
    </r>
    <r>
      <rPr>
        <sz val="10"/>
        <rFont val="Times New Roman"/>
        <family val="1"/>
      </rPr>
      <t>BMH</t>
    </r>
    <r>
      <rPr>
        <sz val="10"/>
        <rFont val="宋体"/>
        <family val="0"/>
      </rPr>
      <t>公司</t>
    </r>
  </si>
  <si>
    <t>台</t>
  </si>
  <si>
    <t>包含备品备件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</si>
  <si>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内外螺旋液压泵</t>
    </r>
    <r>
      <rPr>
        <sz val="10"/>
        <rFont val="Times New Roman"/>
        <family val="1"/>
      </rPr>
      <t>A4V125E</t>
    </r>
  </si>
  <si>
    <t xml:space="preserve"> 个</t>
  </si>
  <si>
    <t xml:space="preserve"> 电机断路器GV2-ME07C</t>
  </si>
  <si>
    <t xml:space="preserve"> 电机断路器GV2-ME05C</t>
  </si>
  <si>
    <t xml:space="preserve"> 电机断路器辅助触点GVAN11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</si>
  <si>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接触器</t>
    </r>
    <r>
      <rPr>
        <sz val="10"/>
        <rFont val="Times New Roman"/>
        <family val="1"/>
      </rPr>
      <t>LC1D0910Q7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</si>
  <si>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个</t>
    </r>
  </si>
  <si>
    <t xml:space="preserve"> 编程器CS1G-CPU42H(欧姆龙）</t>
  </si>
  <si>
    <t xml:space="preserve"> 底板CS1W-BC102(欧姆龙）</t>
  </si>
  <si>
    <t xml:space="preserve"> 模块C200HW-PD025(欧姆龙）</t>
  </si>
  <si>
    <t xml:space="preserve"> 模块SC1W-ID231(欧姆龙）</t>
  </si>
  <si>
    <t xml:space="preserve"> 模块SC1W-OC211(欧姆龙）</t>
  </si>
  <si>
    <t xml:space="preserve"> 连接线XW2Z-050B(欧姆龙）</t>
  </si>
  <si>
    <t xml:space="preserve"> 接线端子XW2D-40G6(欧姆龙）</t>
  </si>
  <si>
    <t xml:space="preserve"> 电机YE2-315L1-4V1-160KWWF1</t>
  </si>
  <si>
    <t xml:space="preserve"> 台</t>
  </si>
  <si>
    <t xml:space="preserve"> 电机YE2-280S-4B5-75KWWF1</t>
  </si>
  <si>
    <t xml:space="preserve"> 电机断路器GV2ME08C2.5-4A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</si>
  <si>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空气开关</t>
    </r>
    <r>
      <rPr>
        <sz val="10"/>
        <rFont val="Times New Roman"/>
        <family val="1"/>
      </rPr>
      <t>GVS250F.3P.250A</t>
    </r>
    <r>
      <rPr>
        <sz val="10"/>
        <rFont val="宋体"/>
        <family val="0"/>
      </rPr>
      <t>（施耐德）</t>
    </r>
  </si>
  <si>
    <t xml:space="preserve"> 卸船机垂直螺旋连接轴耐磨环(钨钢）</t>
  </si>
  <si>
    <t xml:space="preserve"> 付</t>
  </si>
  <si>
    <t xml:space="preserve"> 滤芯</t>
  </si>
  <si>
    <t xml:space="preserve"> 气控阀</t>
  </si>
  <si>
    <t xml:space="preserve"> 同步皮带14MCT-2100-68</t>
  </si>
  <si>
    <t xml:space="preserve"> 条</t>
  </si>
  <si>
    <t xml:space="preserve"> 骨架120x1600</t>
  </si>
  <si>
    <t xml:space="preserve"> 布袋130x1600</t>
  </si>
  <si>
    <t xml:space="preserve"> 滤芯（空压机）</t>
  </si>
  <si>
    <t xml:space="preserve"> 水平减速机空心轴</t>
  </si>
  <si>
    <t xml:space="preserve"> 刹车片</t>
  </si>
  <si>
    <t xml:space="preserve"> 块</t>
  </si>
  <si>
    <t xml:space="preserve"> 软管总成083　L=1595</t>
  </si>
  <si>
    <t xml:space="preserve"> 软管总成080　L=1310</t>
  </si>
  <si>
    <t xml:space="preserve"> 软管总成084　L=1450</t>
  </si>
  <si>
    <t xml:space="preserve"> 软管总成086　L=3000</t>
  </si>
  <si>
    <t xml:space="preserve"> 软管总成077　L=420-90</t>
  </si>
  <si>
    <t xml:space="preserve"> 软管总成072　L=1315</t>
  </si>
  <si>
    <t xml:space="preserve"> 软管总成074　L=2635</t>
  </si>
  <si>
    <t xml:space="preserve"> 软管总成081　L=2620</t>
  </si>
  <si>
    <t xml:space="preserve"> 软管总成（油管）　L=840</t>
  </si>
  <si>
    <t xml:space="preserve"> 软管总成（液压站泵）　L=1385</t>
  </si>
  <si>
    <t xml:space="preserve"> 软管总成（液压站）　L=1700</t>
  </si>
  <si>
    <t xml:space="preserve"> 软管总成085　L=2780</t>
  </si>
  <si>
    <t xml:space="preserve"> 管护套1-1/4</t>
  </si>
  <si>
    <t xml:space="preserve"> 米</t>
  </si>
  <si>
    <t xml:space="preserve"> 管护套3/8</t>
  </si>
  <si>
    <t xml:space="preserve"> 管护套1寸</t>
  </si>
  <si>
    <t xml:space="preserve"> 管护套1/2</t>
  </si>
  <si>
    <t xml:space="preserve"> 软管总成11/4　L=2330</t>
  </si>
  <si>
    <t xml:space="preserve"> 油管堵头VKAM12SCF-CHN</t>
  </si>
  <si>
    <t xml:space="preserve"> 油管堵头VKAM16SCF-CHN</t>
  </si>
  <si>
    <t xml:space="preserve"> 油管堵头VKAM20SCF-CHN</t>
  </si>
  <si>
    <t xml:space="preserve"> 油管堵头VKAM30SCF-CHN</t>
  </si>
  <si>
    <t xml:space="preserve"> 油管堵头VKAM38SCF-CHN</t>
  </si>
  <si>
    <t xml:space="preserve"> 油管堵头ROV12SCFX-CHN</t>
  </si>
  <si>
    <t xml:space="preserve"> 油管堵头ROV16SCFX-CHN</t>
  </si>
  <si>
    <t xml:space="preserve"> 油管堵头ROV20SCFX-CHN</t>
  </si>
  <si>
    <t xml:space="preserve"> 油管堵头ROV30SCFX-CHN</t>
  </si>
  <si>
    <t xml:space="preserve"> 软管总成L=2900(黄油管）</t>
  </si>
  <si>
    <t xml:space="preserve"> 软管总成L=1700（黄油管）</t>
  </si>
  <si>
    <t xml:space="preserve"> 软管总成L=1500（旋转马达）</t>
  </si>
  <si>
    <t xml:space="preserve"> 软管总成L=1950（立柱）</t>
  </si>
  <si>
    <t xml:space="preserve"> 软管总成L=2000</t>
  </si>
  <si>
    <t xml:space="preserve"> 软管总成1C970-20-12/701-12/11C70-20-12L=1500（旋转马达）</t>
  </si>
  <si>
    <t xml:space="preserve"> 软管总成1C970-25-12/701-12/1C70-25-12L=1800（液压机房）</t>
  </si>
  <si>
    <t xml:space="preserve"> 软管总成L=2330（立柱）</t>
  </si>
  <si>
    <t xml:space="preserve"> 软管总成1C970-20-12/701-12/1C970-2</t>
  </si>
  <si>
    <t xml:space="preserve"> 软管总成1C970-20-12/701-12/11C70-2</t>
  </si>
  <si>
    <t xml:space="preserve"> 软管总成1C970-12-6/701-6/1C970-12</t>
  </si>
  <si>
    <t xml:space="preserve"> 软管总成L=500</t>
  </si>
  <si>
    <t xml:space="preserve"> 软管总成L=450</t>
  </si>
  <si>
    <t xml:space="preserve"> 软管总成088 L=3675</t>
  </si>
  <si>
    <t xml:space="preserve"> 软管总成087 L=3425</t>
  </si>
  <si>
    <t xml:space="preserve"> 软管总成082 L=3450</t>
  </si>
  <si>
    <t xml:space="preserve"> 软管总成079 L=3675</t>
  </si>
  <si>
    <t xml:space="preserve"> 软管总成078 L=3425</t>
  </si>
  <si>
    <t xml:space="preserve"> 软管总成076 L=3675</t>
  </si>
  <si>
    <t xml:space="preserve"> 软管总成075 L=3425</t>
  </si>
  <si>
    <t xml:space="preserve"> 软管总成 L=300</t>
  </si>
  <si>
    <t xml:space="preserve"> 软管总成77 L=1450</t>
  </si>
  <si>
    <t xml:space="preserve"> 软管总成92 L=2100</t>
  </si>
  <si>
    <t xml:space="preserve"> 软管总成94 L=530</t>
  </si>
  <si>
    <t xml:space="preserve"> 软管总成A6 L=2100</t>
  </si>
  <si>
    <t xml:space="preserve"> 软管总成 L=1300</t>
  </si>
  <si>
    <t xml:space="preserve"> 接头WSRED38/25SOMDCF</t>
  </si>
  <si>
    <t xml:space="preserve"> 接头WSKH25SX</t>
  </si>
  <si>
    <t xml:space="preserve"> 接头WSKH38SX</t>
  </si>
  <si>
    <t xml:space="preserve"> 轴承22322E</t>
  </si>
  <si>
    <t xml:space="preserve"> 轴承NU315ECP</t>
  </si>
  <si>
    <t xml:space="preserve"> 轴承6216ZNR</t>
  </si>
  <si>
    <t xml:space="preserve"> 轴承2214E-2RS</t>
  </si>
  <si>
    <t xml:space="preserve"> 轴承6315</t>
  </si>
  <si>
    <t xml:space="preserve"> 轴承1216AKTN</t>
  </si>
  <si>
    <t xml:space="preserve"> 轴套H316</t>
  </si>
  <si>
    <t xml:space="preserve"> 轴承6013</t>
  </si>
  <si>
    <t xml:space="preserve"> 轴承62062ZR</t>
  </si>
  <si>
    <t xml:space="preserve"> 轴承6224</t>
  </si>
  <si>
    <t xml:space="preserve"> 轴承6316</t>
  </si>
  <si>
    <t xml:space="preserve"> 轴承63162RS</t>
  </si>
  <si>
    <t xml:space="preserve"> 轴承1214</t>
  </si>
  <si>
    <t xml:space="preserve"> 轴承61956</t>
  </si>
  <si>
    <t xml:space="preserve"> 油封100x130x12</t>
  </si>
  <si>
    <t xml:space="preserve"> 轴承6020</t>
  </si>
  <si>
    <t xml:space="preserve"> 轴承6226</t>
  </si>
  <si>
    <t xml:space="preserve"> LA型尘封LA-325</t>
  </si>
  <si>
    <t xml:space="preserve"> LA型油封LA-130</t>
  </si>
  <si>
    <t xml:space="preserve"> 油封80x100x7(CFWBAB)液压</t>
  </si>
  <si>
    <t xml:space="preserve"> 尘封VA-199</t>
  </si>
  <si>
    <t xml:space="preserve"> 轴承22220CK</t>
  </si>
  <si>
    <t xml:space="preserve"> 轴套H320</t>
  </si>
  <si>
    <t xml:space="preserve"> 联轴器软接GR75</t>
  </si>
  <si>
    <t xml:space="preserve"> 联轴器GR-90</t>
  </si>
  <si>
    <t xml:space="preserve"> 油封100*120*7</t>
  </si>
  <si>
    <t xml:space="preserve"> 轴承6317</t>
  </si>
  <si>
    <t xml:space="preserve"> 轴承29326E</t>
  </si>
  <si>
    <t xml:space="preserve"> 轴承23026C</t>
  </si>
  <si>
    <t xml:space="preserve"> 引出垂直螺旋耐磨环</t>
  </si>
  <si>
    <t xml:space="preserve"> 套</t>
  </si>
  <si>
    <t xml:space="preserve"> 引出垂直螺旋耐磨套</t>
  </si>
  <si>
    <t xml:space="preserve"> 轴承30213</t>
  </si>
  <si>
    <t xml:space="preserve"> 轴承6200ZZ</t>
  </si>
  <si>
    <t xml:space="preserve"> 轴承6309ZZ</t>
  </si>
  <si>
    <t xml:space="preserve"> 轴承6309</t>
  </si>
  <si>
    <t xml:space="preserve"> 轴承6309ZZC3</t>
  </si>
  <si>
    <t xml:space="preserve"> 轴承1312</t>
  </si>
  <si>
    <t xml:space="preserve"> 轴承6202ZZ</t>
  </si>
  <si>
    <t xml:space="preserve"> 轴承7213</t>
  </si>
  <si>
    <t xml:space="preserve"> 轴承6409</t>
  </si>
  <si>
    <t xml:space="preserve"> 轴承6311</t>
  </si>
  <si>
    <t xml:space="preserve"> 轴承6308-2RZ</t>
  </si>
  <si>
    <t xml:space="preserve"> 轴承6009ZZ</t>
  </si>
  <si>
    <t xml:space="preserve"> 轴承6208NR</t>
  </si>
  <si>
    <t xml:space="preserve"> 轴承6211ZN</t>
  </si>
  <si>
    <t xml:space="preserve"> 轴承6213</t>
  </si>
  <si>
    <t xml:space="preserve"> 轴承1310NSK</t>
  </si>
  <si>
    <t xml:space="preserve"> 轴承6314</t>
  </si>
  <si>
    <t xml:space="preserve"> 轴承3207ATN</t>
  </si>
  <si>
    <t xml:space="preserve"> 轴承6212</t>
  </si>
  <si>
    <t xml:space="preserve"> 轴承1311K</t>
  </si>
  <si>
    <t xml:space="preserve"> 轴套H311</t>
  </si>
  <si>
    <t xml:space="preserve"> 吊轴承98x65x55下(中间）</t>
  </si>
  <si>
    <t xml:space="preserve"> 吊轴承x120x100下</t>
  </si>
  <si>
    <t xml:space="preserve"> 吊轴承轴座x98x55上</t>
  </si>
  <si>
    <t xml:space="preserve"> 吊轴承x300</t>
  </si>
  <si>
    <t xml:space="preserve"> 轴承6204ZZR</t>
  </si>
  <si>
    <t xml:space="preserve"> 轴承UCFL204</t>
  </si>
  <si>
    <t xml:space="preserve"> 轴承6215ZZ</t>
  </si>
  <si>
    <t xml:space="preserve"> 轴承UKP211</t>
  </si>
  <si>
    <t xml:space="preserve"> 偏心轴承150752307</t>
  </si>
  <si>
    <t xml:space="preserve"> 偏心轴承200752904</t>
  </si>
  <si>
    <t xml:space="preserve"> 偏心轴承250752305</t>
  </si>
  <si>
    <t xml:space="preserve"> 轴承6313</t>
  </si>
  <si>
    <t xml:space="preserve"> 轴承6313-2RS</t>
  </si>
  <si>
    <t xml:space="preserve"> 轴承6312DDU</t>
  </si>
  <si>
    <t xml:space="preserve"> 变压器BK-220V</t>
  </si>
  <si>
    <t xml:space="preserve"> 变压器BKC-100VA</t>
  </si>
  <si>
    <t xml:space="preserve"> 变压器36V</t>
  </si>
  <si>
    <t xml:space="preserve"> 欧姆龙PLC模块C500-RM201</t>
  </si>
  <si>
    <t xml:space="preserve"> 排风扇110V/120</t>
  </si>
  <si>
    <t xml:space="preserve"> PLC模块输入C500-IA223</t>
  </si>
  <si>
    <t xml:space="preserve"> 抽屉锁</t>
  </si>
  <si>
    <t xml:space="preserve"> 喂料气缸</t>
  </si>
  <si>
    <t xml:space="preserve"> 红色橡胶接头</t>
  </si>
  <si>
    <t xml:space="preserve"> 板式弹簧垫</t>
  </si>
  <si>
    <t xml:space="preserve"> 回转供给机罩</t>
  </si>
  <si>
    <t xml:space="preserve"> 喷嘴</t>
  </si>
  <si>
    <t xml:space="preserve"> 引出水平螺旋连接轴轴承(上)300860-31365</t>
  </si>
  <si>
    <t xml:space="preserve"> 引出水平螺旋连接轴轴承(下)300861-31366</t>
  </si>
  <si>
    <t xml:space="preserve"> 夹紧环601-701/300878-31393</t>
  </si>
  <si>
    <t xml:space="preserve"> 水平螺旋端部轴承座(小）</t>
  </si>
  <si>
    <t xml:space="preserve"> 水平螺旋减速箱</t>
  </si>
  <si>
    <t xml:space="preserve"> 液力藕合器</t>
  </si>
  <si>
    <t xml:space="preserve"> 件</t>
  </si>
  <si>
    <t xml:space="preserve"> 液压油管11/2“/L＝1150　6842AS</t>
  </si>
  <si>
    <t xml:space="preserve"> 液压油管1/2“/L＝400　6845AS</t>
  </si>
  <si>
    <t xml:space="preserve"> 液压油管11/2“/L＝3425　3022AS088</t>
  </si>
  <si>
    <t xml:space="preserve"> 液压油管1“/L＝3675　3023AS</t>
  </si>
  <si>
    <t xml:space="preserve"> 液压油管1“/L＝3675　6848AS082</t>
  </si>
  <si>
    <t xml:space="preserve"> 液压油管1/2“/L＝3425　3013AS</t>
  </si>
  <si>
    <t xml:space="preserve"> 液压油管1/2“/L＝3675　3014AS079</t>
  </si>
  <si>
    <t xml:space="preserve"> 液压油管3/8“/L＝3425　3010/3011AS</t>
  </si>
  <si>
    <t xml:space="preserve"> 液压油管3/8“/L＝2610　3009AS</t>
  </si>
  <si>
    <t xml:space="preserve"> 液压油管3/4“/L＝2610　3016AS</t>
  </si>
  <si>
    <t xml:space="preserve"> 液压油管1/4“/L＝930　6859AS</t>
  </si>
  <si>
    <t xml:space="preserve"> 液压油管3/4“/L＝1440　6866AS</t>
  </si>
  <si>
    <t xml:space="preserve"> 液压油管1/4“/L＝1070　6868AS</t>
  </si>
  <si>
    <t xml:space="preserve"> 液压油管1“/L＝2940　6870AS</t>
  </si>
  <si>
    <t xml:space="preserve"> 摆动液压缸活塞杆</t>
  </si>
  <si>
    <t xml:space="preserve"> 滤芯器0660-R-010-BN3HC-6828AS</t>
  </si>
  <si>
    <t xml:space="preserve"> 回转轴承（指状螺旋摆动）</t>
  </si>
  <si>
    <t>机器设备清查评估明细表3-其他机器设备</t>
  </si>
  <si>
    <r>
      <rPr>
        <sz val="10"/>
        <rFont val="宋体"/>
        <family val="0"/>
      </rPr>
      <t>增值率</t>
    </r>
    <r>
      <rPr>
        <sz val="10"/>
        <rFont val="Times New Roman"/>
        <family val="1"/>
      </rPr>
      <t>%</t>
    </r>
  </si>
  <si>
    <t>原值</t>
  </si>
  <si>
    <r>
      <rPr>
        <sz val="10"/>
        <rFont val="宋体"/>
        <family val="0"/>
      </rPr>
      <t>成新率</t>
    </r>
    <r>
      <rPr>
        <sz val="10"/>
        <rFont val="Times New Roman"/>
        <family val="1"/>
      </rPr>
      <t>%</t>
    </r>
  </si>
  <si>
    <t>净值</t>
  </si>
  <si>
    <t>电焊机</t>
  </si>
  <si>
    <t>100A</t>
  </si>
  <si>
    <t>国产</t>
  </si>
  <si>
    <t>钻床</t>
  </si>
  <si>
    <t>定制</t>
  </si>
  <si>
    <t>减速机</t>
  </si>
  <si>
    <t>电子称</t>
  </si>
  <si>
    <t>JJ-1000</t>
  </si>
  <si>
    <t>应急电源设施</t>
  </si>
  <si>
    <t>10kfa</t>
  </si>
  <si>
    <t>水泥压力试验机</t>
  </si>
  <si>
    <t>YAW-300</t>
  </si>
  <si>
    <t>震击式振筛机</t>
  </si>
  <si>
    <t>ZBSX-92A</t>
  </si>
  <si>
    <t>压力机</t>
  </si>
  <si>
    <t>200T</t>
  </si>
  <si>
    <t>水泥电动抗折机</t>
  </si>
  <si>
    <r>
      <rPr>
        <sz val="10"/>
        <rFont val="Times New Roman"/>
        <family val="1"/>
      </rPr>
      <t>KZJ-5000-</t>
    </r>
    <r>
      <rPr>
        <sz val="10"/>
        <rFont val="宋体"/>
        <family val="0"/>
      </rPr>
      <t>Ⅰ</t>
    </r>
  </si>
  <si>
    <t>水泥胶砂搅拌机</t>
  </si>
  <si>
    <t>JJ-5</t>
  </si>
  <si>
    <t>水泥胶砂振实台</t>
  </si>
  <si>
    <t>ZS-15</t>
  </si>
  <si>
    <t>水泥快速养护机</t>
  </si>
  <si>
    <r>
      <rPr>
        <sz val="10"/>
        <rFont val="Times New Roman"/>
        <family val="1"/>
      </rPr>
      <t>ACW-65</t>
    </r>
    <r>
      <rPr>
        <sz val="10"/>
        <rFont val="宋体"/>
        <family val="0"/>
      </rPr>
      <t>型</t>
    </r>
  </si>
  <si>
    <t>水泥净浆搅拌机</t>
  </si>
  <si>
    <t>NJ-160A</t>
  </si>
  <si>
    <t>强制式搅拌机</t>
  </si>
  <si>
    <r>
      <rPr>
        <sz val="10"/>
        <rFont val="Times New Roman"/>
        <family val="1"/>
      </rPr>
      <t>60</t>
    </r>
    <r>
      <rPr>
        <sz val="10"/>
        <rFont val="宋体"/>
        <family val="0"/>
      </rPr>
      <t>升</t>
    </r>
  </si>
  <si>
    <t>负压筛析仪</t>
  </si>
  <si>
    <t>FSY-1500</t>
  </si>
  <si>
    <t>实验压力机</t>
  </si>
  <si>
    <t>NYL-3000</t>
  </si>
  <si>
    <t>压缩机</t>
  </si>
  <si>
    <t>0.8/12.5</t>
  </si>
  <si>
    <t>进口风炮</t>
  </si>
  <si>
    <t>直流电焊机（手动式）</t>
  </si>
  <si>
    <t>315A</t>
  </si>
  <si>
    <t>喷码机</t>
  </si>
  <si>
    <t>EAGLE-11</t>
  </si>
  <si>
    <t>铝合金升降台</t>
  </si>
  <si>
    <t>套</t>
  </si>
  <si>
    <t>仓底装车机</t>
  </si>
  <si>
    <t>螺杆式空压机</t>
  </si>
  <si>
    <t>YS-500</t>
  </si>
  <si>
    <t>电动葫芦</t>
  </si>
  <si>
    <t>1000KG</t>
  </si>
  <si>
    <t>空气斜槽及回转筛</t>
  </si>
  <si>
    <r>
      <rPr>
        <sz val="10"/>
        <rFont val="Times New Roman"/>
        <family val="1"/>
      </rPr>
      <t>200mmWX150mmHX4.328mL,</t>
    </r>
    <r>
      <rPr>
        <sz val="10"/>
        <rFont val="宋体"/>
        <family val="0"/>
      </rPr>
      <t>密闭型</t>
    </r>
  </si>
  <si>
    <r>
      <rPr>
        <sz val="10"/>
        <rFont val="Times New Roman"/>
        <family val="1"/>
      </rPr>
      <t>2#</t>
    </r>
    <r>
      <rPr>
        <sz val="10"/>
        <rFont val="宋体"/>
        <family val="0"/>
      </rPr>
      <t>密闭胶带机</t>
    </r>
  </si>
  <si>
    <r>
      <rPr>
        <sz val="10"/>
        <rFont val="Times New Roman"/>
        <family val="1"/>
      </rPr>
      <t>nor.800t/h,max.1000t/h;</t>
    </r>
    <r>
      <rPr>
        <sz val="10"/>
        <rFont val="宋体"/>
        <family val="0"/>
      </rPr>
      <t>前倾</t>
    </r>
    <r>
      <rPr>
        <sz val="10"/>
        <rFont val="Times New Roman"/>
        <family val="1"/>
      </rPr>
      <t>2o</t>
    </r>
  </si>
  <si>
    <t>高温型电磁除铁器</t>
  </si>
  <si>
    <t>MC03-150L/G</t>
  </si>
  <si>
    <t>离心式风机</t>
  </si>
  <si>
    <t>斗提机和螺旋输送机</t>
  </si>
  <si>
    <t>HSC 800,U810X15.14mL,</t>
  </si>
  <si>
    <t>进口</t>
  </si>
  <si>
    <t>收尘器</t>
  </si>
  <si>
    <r>
      <rPr>
        <sz val="10"/>
        <rFont val="Times New Roman"/>
        <family val="1"/>
      </rPr>
      <t>100m3/minX69.6m2,</t>
    </r>
    <r>
      <rPr>
        <sz val="10"/>
        <rFont val="宋体"/>
        <family val="0"/>
      </rPr>
      <t>脉冲式</t>
    </r>
  </si>
  <si>
    <r>
      <rPr>
        <sz val="10"/>
        <rFont val="Times New Roman"/>
        <family val="1"/>
      </rPr>
      <t>1#</t>
    </r>
    <r>
      <rPr>
        <sz val="10"/>
        <rFont val="宋体"/>
        <family val="0"/>
      </rPr>
      <t>胶带机密封外罩及包装系统设备</t>
    </r>
  </si>
  <si>
    <t>空压机及配电箱</t>
  </si>
  <si>
    <t>钢制料仓</t>
  </si>
  <si>
    <r>
      <rPr>
        <sz val="10"/>
        <rFont val="宋体"/>
        <family val="0"/>
      </rPr>
      <t>钢质</t>
    </r>
    <r>
      <rPr>
        <sz val="10"/>
        <rFont val="Times New Roman"/>
        <family val="1"/>
      </rPr>
      <t>,120m3,</t>
    </r>
    <r>
      <rPr>
        <sz val="10"/>
        <rFont val="宋体"/>
        <family val="0"/>
      </rPr>
      <t>二分割</t>
    </r>
    <r>
      <rPr>
        <sz val="10"/>
        <rFont val="Times New Roman"/>
        <family val="1"/>
      </rPr>
      <t>,525#,425#</t>
    </r>
  </si>
  <si>
    <t>汽车衡</t>
  </si>
  <si>
    <r>
      <rPr>
        <sz val="10"/>
        <rFont val="Times New Roman"/>
        <family val="1"/>
      </rPr>
      <t>60t,3.5mX16m,</t>
    </r>
    <r>
      <rPr>
        <sz val="10"/>
        <rFont val="宋体"/>
        <family val="0"/>
      </rPr>
      <t>地下式</t>
    </r>
  </si>
  <si>
    <t>汽车散装机</t>
  </si>
  <si>
    <t>150t/h</t>
  </si>
  <si>
    <t>缓冲罐</t>
  </si>
  <si>
    <t>包装机料斗</t>
  </si>
  <si>
    <t>电葫芦</t>
  </si>
  <si>
    <t>2T</t>
  </si>
  <si>
    <t>变配电设备</t>
  </si>
  <si>
    <t>空气斜槽风机</t>
  </si>
  <si>
    <r>
      <rPr>
        <sz val="10"/>
        <rFont val="Times New Roman"/>
        <family val="1"/>
      </rPr>
      <t>50A,BO-C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>,2.6m3/minX800mmAq</t>
    </r>
  </si>
  <si>
    <t>螺茨鼓风机</t>
  </si>
  <si>
    <t>IRS-50L,2.3m3/minX3000mmAqX1900rpm</t>
  </si>
  <si>
    <t>手动闸门</t>
  </si>
  <si>
    <t>大同斗提机</t>
  </si>
  <si>
    <t>NSE800X51M450,IN-OUT47.35mH</t>
  </si>
  <si>
    <t>干燥器及气缸</t>
  </si>
  <si>
    <r>
      <rPr>
        <sz val="10"/>
        <rFont val="Times New Roman"/>
        <family val="1"/>
      </rPr>
      <t>RD-22D-AC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冷冻式</t>
    </r>
  </si>
  <si>
    <t>电磁清污器</t>
  </si>
  <si>
    <t>喂料槽料位计</t>
  </si>
  <si>
    <t>水泥库料位计</t>
  </si>
  <si>
    <t>LVI/B101</t>
  </si>
  <si>
    <t>空气斜槽闸门</t>
  </si>
  <si>
    <t>包装机</t>
  </si>
  <si>
    <r>
      <rPr>
        <sz val="10"/>
        <rFont val="Times New Roman"/>
        <family val="1"/>
      </rPr>
      <t>AL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嘴阀门式</t>
    </r>
    <r>
      <rPr>
        <sz val="10"/>
        <rFont val="Times New Roman"/>
        <family val="1"/>
      </rPr>
      <t>,36t/h</t>
    </r>
  </si>
  <si>
    <t>引出垂直螺旋运输机系统设备</t>
  </si>
  <si>
    <t>O610mmX37.5mH,600t/h</t>
  </si>
  <si>
    <r>
      <rPr>
        <sz val="10"/>
        <rFont val="Times New Roman"/>
        <family val="1"/>
      </rPr>
      <t>3</t>
    </r>
    <r>
      <rPr>
        <sz val="10"/>
        <rFont val="宋体"/>
        <family val="0"/>
      </rPr>
      <t>号袋装水泥灌装线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</si>
  <si>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</si>
  <si>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返回索引页</t>
  </si>
  <si>
    <t>返回</t>
  </si>
  <si>
    <t>机器设备清查评估明细表3-其他机器设备备品备件</t>
  </si>
  <si>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</si>
  <si>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t>名称及规格型号</t>
  </si>
  <si>
    <t>存放地点</t>
  </si>
  <si>
    <t>单价</t>
  </si>
  <si>
    <t>金额</t>
  </si>
  <si>
    <t>实际数量</t>
  </si>
  <si>
    <t xml:space="preserve"> 光面托辊108x750</t>
  </si>
  <si>
    <t>并入斗提机和螺旋输送机评估</t>
  </si>
  <si>
    <t xml:space="preserve"> 光面托辊108x375</t>
  </si>
  <si>
    <t xml:space="preserve"> 减速机XWD5-43-4KW</t>
  </si>
  <si>
    <t>并入引出垂直螺旋运输机系统设备评估</t>
  </si>
  <si>
    <t xml:space="preserve"> 减速机XWD5-87-3KW</t>
  </si>
  <si>
    <t xml:space="preserve"> 减速机BWD12-23-1.1KW</t>
  </si>
  <si>
    <t xml:space="preserve"> 减速机XWY3-11-0.55KW</t>
  </si>
  <si>
    <t xml:space="preserve"> 光面托辊133x790</t>
  </si>
  <si>
    <t xml:space="preserve"> 梳型托辊133x790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</si>
  <si>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缓冲托辊</t>
    </r>
    <r>
      <rPr>
        <sz val="10"/>
        <rFont val="Times New Roman"/>
        <family val="1"/>
      </rPr>
      <t>133x305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</si>
  <si>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托辊</t>
    </r>
    <r>
      <rPr>
        <sz val="10"/>
        <rFont val="Times New Roman"/>
        <family val="1"/>
      </rPr>
      <t>133x305</t>
    </r>
  </si>
  <si>
    <t xml:space="preserve"> 托辊Q30114x250</t>
  </si>
  <si>
    <t xml:space="preserve"> 托辊166x1530</t>
  </si>
  <si>
    <t xml:space="preserve"> 锥形铸胶托辊132x209x550</t>
  </si>
  <si>
    <t xml:space="preserve"> 缓冲托辊140x298</t>
  </si>
  <si>
    <t xml:space="preserve"> 电机YE2-180L-4B5-22KWWF1</t>
  </si>
  <si>
    <t xml:space="preserve"> 电机YE2-280M-6-55KWWF1</t>
  </si>
  <si>
    <t xml:space="preserve"> 电机YE2-315L-4-200KWWF1</t>
  </si>
  <si>
    <t xml:space="preserve"> 卸船机垂直螺旋连接轴耐磨环（钨钢点状）</t>
  </si>
  <si>
    <t xml:space="preserve"> 卸船机水平和桥式螺旋连接轴</t>
  </si>
  <si>
    <t xml:space="preserve"> 卸船机水平和桥式螺旋连接轴耐磨环(钨钢）</t>
  </si>
  <si>
    <t xml:space="preserve"> 出库螺旋主轴LS800-5.5M</t>
  </si>
  <si>
    <t xml:space="preserve"> 水平和悬臂螺旋动力轴（短）</t>
  </si>
  <si>
    <t xml:space="preserve"> 水平和悬臂螺旋动力轴（长）</t>
  </si>
  <si>
    <t xml:space="preserve"> 万向节SWC150</t>
  </si>
  <si>
    <t xml:space="preserve"> 断路器NS400M-6830AS</t>
  </si>
  <si>
    <t xml:space="preserve"> 接触器LC1-F265-6836AS</t>
  </si>
  <si>
    <t xml:space="preserve"> 热继电器LR9F7375-6833AS</t>
  </si>
  <si>
    <t xml:space="preserve"> 断路器辅助合NS400M-6831AS</t>
  </si>
  <si>
    <t xml:space="preserve"> 接触器LC1F400-6832AS</t>
  </si>
  <si>
    <t xml:space="preserve"> 高温继电器LT3SA-6267AS</t>
  </si>
  <si>
    <t xml:space="preserve"> 回转齿轮马达26558-A-2864AS</t>
  </si>
  <si>
    <t>机器设备清查评估明细表2-1#密风胶带机主机设备</t>
  </si>
  <si>
    <r>
      <rPr>
        <sz val="10"/>
        <rFont val="Times New Roman"/>
        <family val="1"/>
      </rPr>
      <t>1#</t>
    </r>
    <r>
      <rPr>
        <sz val="10"/>
        <rFont val="宋体"/>
        <family val="0"/>
      </rPr>
      <t>密风胶带机主机设备</t>
    </r>
  </si>
  <si>
    <t>机器设备清查评估明细表1-卸船机</t>
  </si>
  <si>
    <t>机器设备清查评估明细表1-卸船机备品备件</t>
  </si>
  <si>
    <t>并入机器设备-2卸船机</t>
  </si>
  <si>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接触器</t>
    </r>
    <r>
      <rPr>
        <sz val="10"/>
        <color indexed="10"/>
        <rFont val="Times New Roman"/>
        <family val="1"/>
      </rPr>
      <t>LC1D0910Q7</t>
    </r>
  </si>
  <si>
    <t xml:space="preserve"> 空气开关GVS250F.3P.250A（施耐德）</t>
  </si>
  <si>
    <r>
      <rPr>
        <sz val="18"/>
        <rFont val="黑体"/>
        <family val="3"/>
      </rPr>
      <t>固定资产</t>
    </r>
    <r>
      <rPr>
        <sz val="18"/>
        <rFont val="Times New Roman"/>
        <family val="1"/>
      </rPr>
      <t>—</t>
    </r>
    <r>
      <rPr>
        <sz val="18"/>
        <rFont val="黑体"/>
        <family val="3"/>
      </rPr>
      <t>机器设备评估明细表</t>
    </r>
  </si>
  <si>
    <t>200mmWX150mmHX4.328mL,密闭型</t>
  </si>
  <si>
    <r>
      <rPr>
        <sz val="10"/>
        <color indexed="10"/>
        <rFont val="Times New Roman"/>
        <family val="1"/>
      </rPr>
      <t>52</t>
    </r>
    <r>
      <rPr>
        <sz val="10"/>
        <color indexed="10"/>
        <rFont val="宋体"/>
        <family val="0"/>
      </rPr>
      <t>万</t>
    </r>
  </si>
  <si>
    <t>2#密闭胶带机</t>
  </si>
  <si>
    <t>nor.800t/h,max.1000t/h;前倾2o</t>
  </si>
  <si>
    <t>100m3/minX69.6m2,脉冲式</t>
  </si>
  <si>
    <r>
      <rPr>
        <sz val="10"/>
        <color indexed="10"/>
        <rFont val="Times New Roman"/>
        <family val="1"/>
      </rPr>
      <t>30</t>
    </r>
    <r>
      <rPr>
        <sz val="10"/>
        <color indexed="10"/>
        <rFont val="宋体"/>
        <family val="0"/>
      </rPr>
      <t>万</t>
    </r>
  </si>
  <si>
    <r>
      <rPr>
        <sz val="10"/>
        <color indexed="10"/>
        <rFont val="Times New Roman"/>
        <family val="1"/>
      </rPr>
      <t>1#</t>
    </r>
    <r>
      <rPr>
        <sz val="10"/>
        <color indexed="10"/>
        <rFont val="宋体"/>
        <family val="0"/>
      </rPr>
      <t>胶带机密封外罩及包装系统设备</t>
    </r>
  </si>
  <si>
    <t>1#胶带机密封外罩及包装系统设备</t>
  </si>
  <si>
    <r>
      <rPr>
        <sz val="10"/>
        <color indexed="10"/>
        <rFont val="Times New Roman"/>
        <family val="1"/>
      </rPr>
      <t>35</t>
    </r>
    <r>
      <rPr>
        <sz val="10"/>
        <color indexed="10"/>
        <rFont val="宋体"/>
        <family val="0"/>
      </rPr>
      <t>万</t>
    </r>
  </si>
  <si>
    <t>钢质,120m3,二分割,525#,425#</t>
  </si>
  <si>
    <t>60t,3.5mX16m,地下式</t>
  </si>
  <si>
    <t>无实物</t>
  </si>
  <si>
    <r>
      <rPr>
        <sz val="10"/>
        <color indexed="10"/>
        <rFont val="Times New Roman"/>
        <family val="1"/>
      </rPr>
      <t>60</t>
    </r>
    <r>
      <rPr>
        <sz val="10"/>
        <color indexed="10"/>
        <rFont val="宋体"/>
        <family val="0"/>
      </rPr>
      <t>万</t>
    </r>
  </si>
  <si>
    <r>
      <rPr>
        <sz val="10"/>
        <color indexed="10"/>
        <rFont val="Times New Roman"/>
        <family val="1"/>
      </rPr>
      <t>1#</t>
    </r>
    <r>
      <rPr>
        <sz val="10"/>
        <color indexed="10"/>
        <rFont val="宋体"/>
        <family val="0"/>
      </rPr>
      <t>密风胶带机主机设备</t>
    </r>
  </si>
  <si>
    <r>
      <rPr>
        <sz val="10"/>
        <color indexed="10"/>
        <rFont val="Times New Roman"/>
        <family val="1"/>
      </rPr>
      <t>65</t>
    </r>
    <r>
      <rPr>
        <sz val="10"/>
        <color indexed="10"/>
        <rFont val="宋体"/>
        <family val="0"/>
      </rPr>
      <t>万</t>
    </r>
  </si>
  <si>
    <t>50A,BO-C型,2.6m3/minX800mmAq</t>
  </si>
  <si>
    <r>
      <rPr>
        <sz val="10"/>
        <color indexed="10"/>
        <rFont val="Times New Roman"/>
        <family val="1"/>
      </rPr>
      <t>39</t>
    </r>
    <r>
      <rPr>
        <sz val="10"/>
        <color indexed="10"/>
        <rFont val="宋体"/>
        <family val="0"/>
      </rPr>
      <t>万</t>
    </r>
  </si>
  <si>
    <t>RD-22D-AC型,冷冻式</t>
  </si>
  <si>
    <t>AL型3嘴阀门式,36t/h</t>
  </si>
  <si>
    <r>
      <rPr>
        <sz val="10"/>
        <color indexed="10"/>
        <rFont val="Times New Roman"/>
        <family val="1"/>
      </rPr>
      <t>26</t>
    </r>
    <r>
      <rPr>
        <sz val="10"/>
        <color indexed="10"/>
        <rFont val="宋体"/>
        <family val="0"/>
      </rPr>
      <t>万</t>
    </r>
  </si>
  <si>
    <r>
      <rPr>
        <sz val="10"/>
        <color indexed="10"/>
        <rFont val="Times New Roman"/>
        <family val="1"/>
      </rPr>
      <t>42</t>
    </r>
    <r>
      <rPr>
        <sz val="10"/>
        <color indexed="10"/>
        <rFont val="宋体"/>
        <family val="0"/>
      </rPr>
      <t>万</t>
    </r>
  </si>
  <si>
    <r>
      <rPr>
        <sz val="10"/>
        <color indexed="10"/>
        <rFont val="Times New Roman"/>
        <family val="1"/>
      </rPr>
      <t>200</t>
    </r>
    <r>
      <rPr>
        <sz val="10"/>
        <color indexed="10"/>
        <rFont val="宋体"/>
        <family val="0"/>
      </rPr>
      <t>万</t>
    </r>
  </si>
  <si>
    <t>3号袋装水泥灌装线</t>
  </si>
  <si>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、红色为超一百设备，总报价为：</t>
    </r>
    <r>
      <rPr>
        <sz val="10"/>
        <color indexed="10"/>
        <rFont val="Times New Roman"/>
        <family val="1"/>
      </rPr>
      <t>349</t>
    </r>
    <r>
      <rPr>
        <sz val="10"/>
        <color indexed="10"/>
        <rFont val="Times New Roman"/>
        <family val="1"/>
      </rPr>
      <t>+200</t>
    </r>
    <r>
      <rPr>
        <sz val="10"/>
        <color indexed="10"/>
        <rFont val="宋体"/>
        <family val="0"/>
      </rPr>
      <t>（卸船机）</t>
    </r>
    <r>
      <rPr>
        <sz val="10"/>
        <color indexed="10"/>
        <rFont val="Times New Roman"/>
        <family val="1"/>
      </rPr>
      <t>=</t>
    </r>
    <r>
      <rPr>
        <sz val="10"/>
        <color indexed="10"/>
        <rFont val="Times New Roman"/>
        <family val="1"/>
      </rPr>
      <t>54</t>
    </r>
    <r>
      <rPr>
        <sz val="10"/>
        <color indexed="10"/>
        <rFont val="Times New Roman"/>
        <family val="1"/>
      </rPr>
      <t>9</t>
    </r>
    <r>
      <rPr>
        <sz val="10"/>
        <color indexed="10"/>
        <rFont val="宋体"/>
        <family val="0"/>
      </rPr>
      <t xml:space="preserve">万
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、本项目不包含卸船机总报价</t>
    </r>
    <r>
      <rPr>
        <sz val="10"/>
        <color indexed="10"/>
        <rFont val="Times New Roman"/>
        <family val="1"/>
      </rPr>
      <t>410</t>
    </r>
    <r>
      <rPr>
        <sz val="10"/>
        <color indexed="10"/>
        <rFont val="宋体"/>
        <family val="0"/>
      </rPr>
      <t>万。</t>
    </r>
  </si>
  <si>
    <t>机器设备评估明细表-其余备品备件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</si>
  <si>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黑骑士轮胎</t>
    </r>
    <r>
      <rPr>
        <sz val="10"/>
        <rFont val="Times New Roman"/>
        <family val="1"/>
      </rPr>
      <t>1200R-20-18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</si>
  <si>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套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</si>
  <si>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齿轮油</t>
    </r>
    <r>
      <rPr>
        <sz val="10"/>
        <rFont val="Times New Roman"/>
        <family val="1"/>
      </rPr>
      <t>85W-140170kg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</si>
  <si>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桶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</si>
  <si>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理货日记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</si>
  <si>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</si>
  <si>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调度日记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</si>
  <si>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出货联络日记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</si>
  <si>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合格证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</si>
  <si>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</si>
  <si>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交接班记录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双面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</si>
  <si>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送货单</t>
    </r>
    <r>
      <rPr>
        <sz val="10"/>
        <rFont val="Times New Roman"/>
        <family val="1"/>
      </rPr>
      <t>/50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</si>
  <si>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装车单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</si>
  <si>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维修单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单面</t>
    </r>
    <r>
      <rPr>
        <sz val="10"/>
        <rFont val="Times New Roman"/>
        <family val="1"/>
      </rPr>
      <t>/100</t>
    </r>
    <r>
      <rPr>
        <sz val="10"/>
        <rFont val="宋体"/>
        <family val="0"/>
      </rPr>
      <t>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本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</si>
  <si>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供给机叶片</t>
    </r>
  </si>
  <si>
    <r>
      <rPr>
        <sz val="10"/>
        <rFont val="Times New Roman"/>
        <family val="1"/>
      </rPr>
      <t xml:space="preserve"> EP100</t>
    </r>
    <r>
      <rPr>
        <sz val="10"/>
        <rFont val="宋体"/>
        <family val="0"/>
      </rPr>
      <t>输送带</t>
    </r>
    <r>
      <rPr>
        <sz val="10"/>
        <rFont val="Times New Roman"/>
        <family val="1"/>
      </rPr>
      <t>650x4(3+2)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</si>
  <si>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</si>
  <si>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按钮（进口平头）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</si>
  <si>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按钮</t>
    </r>
    <r>
      <rPr>
        <sz val="10"/>
        <rFont val="Times New Roman"/>
        <family val="1"/>
      </rPr>
      <t>ABN310G</t>
    </r>
    <r>
      <rPr>
        <sz val="10"/>
        <rFont val="宋体"/>
        <family val="0"/>
      </rPr>
      <t>（进口磨菇）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</si>
  <si>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密封圈</t>
    </r>
    <r>
      <rPr>
        <sz val="10"/>
        <rFont val="Times New Roman"/>
        <family val="1"/>
      </rPr>
      <t>SCA2-50K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</si>
  <si>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链扣</t>
    </r>
    <r>
      <rPr>
        <sz val="10"/>
        <rFont val="Times New Roman"/>
        <family val="1"/>
      </rPr>
      <t>08B-1R</t>
    </r>
    <r>
      <rPr>
        <sz val="10"/>
        <rFont val="宋体"/>
        <family val="0"/>
      </rPr>
      <t>全扣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</si>
  <si>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</t>
    </r>
    <r>
      <rPr>
        <sz val="10"/>
        <rFont val="Times New Roman"/>
        <family val="1"/>
      </rPr>
      <t>08B-1Rx10PT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</si>
  <si>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条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</si>
  <si>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传感器</t>
    </r>
    <r>
      <rPr>
        <sz val="10"/>
        <rFont val="Times New Roman"/>
        <family val="1"/>
      </rPr>
      <t>100KG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115027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</si>
  <si>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胶管（</t>
    </r>
    <r>
      <rPr>
        <sz val="10"/>
        <rFont val="Times New Roman"/>
        <family val="1"/>
      </rPr>
      <t>1101025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</si>
  <si>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回转叶轮</t>
    </r>
    <r>
      <rPr>
        <sz val="10"/>
        <rFont val="Times New Roman"/>
        <family val="1"/>
      </rPr>
      <t>BHYW-8B19012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</si>
  <si>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压袋胶轮</t>
    </r>
    <r>
      <rPr>
        <sz val="10"/>
        <rFont val="Times New Roman"/>
        <family val="1"/>
      </rPr>
      <t>1101016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</si>
  <si>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拉簧</t>
    </r>
    <r>
      <rPr>
        <sz val="10"/>
        <rFont val="Times New Roman"/>
        <family val="1"/>
      </rPr>
      <t>BH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18014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</si>
  <si>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电磁铁</t>
    </r>
    <r>
      <rPr>
        <sz val="10"/>
        <rFont val="Times New Roman"/>
        <family val="1"/>
      </rPr>
      <t>FW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1401064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</si>
  <si>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出灰咀拔簧</t>
    </r>
    <r>
      <rPr>
        <sz val="10"/>
        <rFont val="Times New Roman"/>
        <family val="1"/>
      </rPr>
      <t>1101029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</si>
  <si>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出灰咀</t>
    </r>
    <r>
      <rPr>
        <sz val="10"/>
        <rFont val="Times New Roman"/>
        <family val="1"/>
      </rPr>
      <t>1101021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</si>
  <si>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电磁铁拉杆</t>
    </r>
    <r>
      <rPr>
        <sz val="10"/>
        <rFont val="Times New Roman"/>
        <family val="1"/>
      </rPr>
      <t>BH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1403048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</si>
  <si>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闸板</t>
    </r>
    <r>
      <rPr>
        <sz val="10"/>
        <rFont val="Times New Roman"/>
        <family val="1"/>
      </rPr>
      <t>BHYW-8Q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>19051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</si>
  <si>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按钮（绿）</t>
    </r>
    <r>
      <rPr>
        <sz val="10"/>
        <rFont val="Times New Roman"/>
        <family val="1"/>
      </rPr>
      <t>LA39-B2-11</t>
    </r>
    <r>
      <rPr>
        <sz val="10"/>
        <rFont val="宋体"/>
        <family val="0"/>
      </rPr>
      <t>西门子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</si>
  <si>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旋转开关</t>
    </r>
    <r>
      <rPr>
        <sz val="10"/>
        <rFont val="Times New Roman"/>
        <family val="1"/>
      </rPr>
      <t>LA39-B2-11XK</t>
    </r>
    <r>
      <rPr>
        <sz val="10"/>
        <rFont val="宋体"/>
        <family val="0"/>
      </rPr>
      <t>西门子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</si>
  <si>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指示灯</t>
    </r>
    <r>
      <rPr>
        <sz val="10"/>
        <rFont val="Times New Roman"/>
        <family val="1"/>
      </rPr>
      <t>AD16-22D/-s</t>
    </r>
    <r>
      <rPr>
        <sz val="10"/>
        <rFont val="宋体"/>
        <family val="0"/>
      </rPr>
      <t>西门子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</si>
  <si>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双色指示灯</t>
    </r>
    <r>
      <rPr>
        <sz val="10"/>
        <rFont val="Times New Roman"/>
        <family val="1"/>
      </rPr>
      <t>AD16-22D/r.g</t>
    </r>
    <r>
      <rPr>
        <sz val="10"/>
        <rFont val="宋体"/>
        <family val="0"/>
      </rPr>
      <t>西门子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</si>
  <si>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</t>
    </r>
    <r>
      <rPr>
        <sz val="10"/>
        <rFont val="Times New Roman"/>
        <family val="1"/>
      </rPr>
      <t>40A-3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</si>
  <si>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链条接头</t>
    </r>
    <r>
      <rPr>
        <sz val="10"/>
        <rFont val="Times New Roman"/>
        <family val="1"/>
      </rPr>
      <t>40A-3Cl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</si>
  <si>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风叶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</si>
  <si>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电机风叶</t>
    </r>
    <r>
      <rPr>
        <sz val="10"/>
        <rFont val="Times New Roman"/>
        <family val="1"/>
      </rPr>
      <t>Y280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</si>
  <si>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风叶电机</t>
    </r>
    <r>
      <rPr>
        <sz val="10"/>
        <rFont val="Times New Roman"/>
        <family val="1"/>
      </rPr>
      <t>Y80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</si>
  <si>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碘钨灯管</t>
    </r>
    <r>
      <rPr>
        <sz val="10"/>
        <rFont val="Times New Roman"/>
        <family val="1"/>
      </rPr>
      <t>1000W</t>
    </r>
    <r>
      <rPr>
        <sz val="10"/>
        <rFont val="宋体"/>
        <family val="0"/>
      </rPr>
      <t>（夹式）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</si>
  <si>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卤化物灯泡</t>
    </r>
    <r>
      <rPr>
        <sz val="10"/>
        <rFont val="Times New Roman"/>
        <family val="1"/>
      </rPr>
      <t>400W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</si>
  <si>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三相四线插座</t>
    </r>
    <r>
      <rPr>
        <sz val="10"/>
        <rFont val="Times New Roman"/>
        <family val="1"/>
      </rPr>
      <t>63A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</si>
  <si>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插头</t>
    </r>
    <r>
      <rPr>
        <sz val="10"/>
        <rFont val="Times New Roman"/>
        <family val="1"/>
      </rPr>
      <t>60A</t>
    </r>
    <r>
      <rPr>
        <sz val="10"/>
        <rFont val="宋体"/>
        <family val="0"/>
      </rPr>
      <t>（三相四线）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</si>
  <si>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继电器座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</si>
  <si>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电缆修补胶（</t>
    </r>
    <r>
      <rPr>
        <sz val="10"/>
        <rFont val="Times New Roman"/>
        <family val="1"/>
      </rPr>
      <t>CM-E01</t>
    </r>
    <r>
      <rPr>
        <sz val="10"/>
        <rFont val="宋体"/>
        <family val="0"/>
      </rPr>
      <t>型）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</si>
  <si>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铅丝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</si>
  <si>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卷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</si>
  <si>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水龙头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</si>
  <si>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氧气，乙炔管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</si>
  <si>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球阀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</si>
  <si>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管箍</t>
    </r>
    <r>
      <rPr>
        <sz val="10"/>
        <rFont val="Times New Roman"/>
        <family val="1"/>
      </rPr>
      <t>27-51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</si>
  <si>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寸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</si>
  <si>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内接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</si>
  <si>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寸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</si>
  <si>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三通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</si>
  <si>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活节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寸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</si>
  <si>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活节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</si>
  <si>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直气管接头</t>
    </r>
    <r>
      <rPr>
        <sz val="10"/>
        <rFont val="Times New Roman"/>
        <family val="1"/>
      </rPr>
      <t>10-01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</si>
  <si>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12-04</t>
    </r>
    <r>
      <rPr>
        <sz val="10"/>
        <rFont val="宋体"/>
        <family val="0"/>
      </rPr>
      <t>（带调压阀）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</si>
  <si>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铜内接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</si>
  <si>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铜内接</t>
    </r>
    <r>
      <rPr>
        <sz val="10"/>
        <rFont val="Times New Roman"/>
        <family val="1"/>
      </rPr>
      <t>(4</t>
    </r>
    <r>
      <rPr>
        <sz val="10"/>
        <rFont val="宋体"/>
        <family val="0"/>
      </rPr>
      <t>分转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</si>
  <si>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直气管接头</t>
    </r>
    <r>
      <rPr>
        <sz val="10"/>
        <rFont val="Times New Roman"/>
        <family val="1"/>
      </rPr>
      <t>8-01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</si>
  <si>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8-01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</si>
  <si>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8-02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</si>
  <si>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8-03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</si>
  <si>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直气管接头</t>
    </r>
    <r>
      <rPr>
        <sz val="10"/>
        <rFont val="Times New Roman"/>
        <family val="1"/>
      </rPr>
      <t>6-01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</si>
  <si>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直气管接头</t>
    </r>
    <r>
      <rPr>
        <sz val="10"/>
        <rFont val="Times New Roman"/>
        <family val="1"/>
      </rPr>
      <t>6-02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</si>
  <si>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6-02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</si>
  <si>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弯气管接头</t>
    </r>
    <r>
      <rPr>
        <sz val="10"/>
        <rFont val="Times New Roman"/>
        <family val="1"/>
      </rPr>
      <t>6-01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</si>
  <si>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直气管接头</t>
    </r>
    <r>
      <rPr>
        <sz val="10"/>
        <rFont val="Times New Roman"/>
        <family val="1"/>
      </rPr>
      <t>6-04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</si>
  <si>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气管三通接头</t>
    </r>
    <r>
      <rPr>
        <sz val="10"/>
        <rFont val="Times New Roman"/>
        <family val="1"/>
      </rPr>
      <t>x6-01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</si>
  <si>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气管接头三通</t>
    </r>
    <r>
      <rPr>
        <sz val="10"/>
        <rFont val="Times New Roman"/>
        <family val="1"/>
      </rPr>
      <t>M6-04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</si>
  <si>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铜外接（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分内接）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</si>
  <si>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铜外接（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分转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分内接）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</si>
  <si>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消声器铜质</t>
    </r>
    <r>
      <rPr>
        <sz val="10"/>
        <rFont val="Times New Roman"/>
        <family val="1"/>
      </rPr>
      <t>B8L-04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</si>
  <si>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气管三通</t>
    </r>
    <r>
      <rPr>
        <sz val="10"/>
        <rFont val="Times New Roman"/>
        <family val="1"/>
      </rPr>
      <t>x8-03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</si>
  <si>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钢丝钳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寸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</si>
  <si>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钢锯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</si>
  <si>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活动扳手</t>
    </r>
    <r>
      <rPr>
        <sz val="10"/>
        <rFont val="Times New Roman"/>
        <family val="1"/>
      </rPr>
      <t>10“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</si>
  <si>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铁锤</t>
    </r>
    <r>
      <rPr>
        <sz val="10"/>
        <rFont val="Times New Roman"/>
        <family val="1"/>
      </rPr>
      <t>2.5P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</si>
  <si>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两用扳手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件套（</t>
    </r>
    <r>
      <rPr>
        <sz val="10"/>
        <rFont val="Times New Roman"/>
        <family val="1"/>
      </rPr>
      <t>6-24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</si>
  <si>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穿心螺丝刀</t>
    </r>
    <r>
      <rPr>
        <sz val="10"/>
        <rFont val="Times New Roman"/>
        <family val="1"/>
      </rPr>
      <t>x8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</si>
  <si>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电笔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</si>
  <si>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万用表（数字）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</si>
  <si>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内六角扳手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件（</t>
    </r>
    <r>
      <rPr>
        <sz val="10"/>
        <rFont val="Times New Roman"/>
        <family val="1"/>
      </rPr>
      <t>1.5-10</t>
    </r>
    <r>
      <rPr>
        <sz val="10"/>
        <rFont val="宋体"/>
        <family val="0"/>
      </rPr>
      <t>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</si>
  <si>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内六角扳手</t>
    </r>
    <r>
      <rPr>
        <sz val="10"/>
        <rFont val="Times New Roman"/>
        <family val="1"/>
      </rPr>
      <t>x17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</si>
  <si>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内六角扳手</t>
    </r>
    <r>
      <rPr>
        <sz val="10"/>
        <rFont val="Times New Roman"/>
        <family val="1"/>
      </rPr>
      <t>x12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</si>
  <si>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大管钳</t>
    </r>
    <r>
      <rPr>
        <sz val="10"/>
        <rFont val="Times New Roman"/>
        <family val="1"/>
      </rPr>
      <t>48′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</si>
  <si>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管钳</t>
    </r>
    <r>
      <rPr>
        <sz val="10"/>
        <rFont val="Times New Roman"/>
        <family val="1"/>
      </rPr>
      <t>600mm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</si>
  <si>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压线钳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</si>
  <si>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把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</si>
  <si>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回转阀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</si>
  <si>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台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</si>
  <si>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散装机减速机</t>
    </r>
    <r>
      <rPr>
        <sz val="10"/>
        <rFont val="Times New Roman"/>
        <family val="1"/>
      </rPr>
      <t>WHT10-80-II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</si>
  <si>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透气帆布</t>
    </r>
    <r>
      <rPr>
        <sz val="10"/>
        <rFont val="Times New Roman"/>
        <family val="1"/>
      </rPr>
      <t>850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</si>
  <si>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平方米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</si>
  <si>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短皮手套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</si>
  <si>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双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</si>
  <si>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手套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带胶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</si>
  <si>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手套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防静电）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</si>
  <si>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电焊眼镜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</si>
  <si>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副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</si>
  <si>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防护眼镜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</si>
  <si>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安全带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</si>
  <si>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电焊鞋（高邦）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</si>
  <si>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防尘口罩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</si>
  <si>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口罩</t>
    </r>
    <r>
      <rPr>
        <sz val="10"/>
        <rFont val="Times New Roman"/>
        <family val="1"/>
      </rPr>
      <t>3M9001V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</si>
  <si>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分体工作服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短袖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</si>
  <si>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雨衣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</si>
  <si>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空压机开关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</si>
  <si>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口罩棉</t>
    </r>
    <r>
      <rPr>
        <sz val="10"/>
        <rFont val="Times New Roman"/>
        <family val="1"/>
      </rPr>
      <t>3701CM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</si>
  <si>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块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</si>
  <si>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工具包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</si>
  <si>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千叶砂轮片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</si>
  <si>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工具箱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</si>
  <si>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割枪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型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</si>
  <si>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支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</si>
  <si>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铝梯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</si>
  <si>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铆钉枪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</si>
  <si>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收尘布袋</t>
    </r>
    <r>
      <rPr>
        <sz val="10"/>
        <rFont val="Times New Roman"/>
        <family val="1"/>
      </rPr>
      <t>x162x2500mm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</si>
  <si>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常温扁布袋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</si>
  <si>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腊凡布风口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</si>
  <si>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调压过滤器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</si>
  <si>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弹簧（不锈钢）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</si>
  <si>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膜片</t>
    </r>
    <r>
      <rPr>
        <sz val="10"/>
        <rFont val="Times New Roman"/>
        <family val="1"/>
      </rPr>
      <t>YDG-Z-45DD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</si>
  <si>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膜片</t>
    </r>
    <r>
      <rPr>
        <sz val="10"/>
        <rFont val="Times New Roman"/>
        <family val="1"/>
      </rPr>
      <t>YDG-Z-35P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</si>
  <si>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膜片</t>
    </r>
    <r>
      <rPr>
        <sz val="10"/>
        <rFont val="Times New Roman"/>
        <family val="1"/>
      </rPr>
      <t>YDG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</si>
  <si>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脉冲阀</t>
    </r>
    <r>
      <rPr>
        <sz val="10"/>
        <rFont val="Times New Roman"/>
        <family val="1"/>
      </rPr>
      <t>DMF-Z-20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</si>
  <si>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交流接触器</t>
    </r>
    <r>
      <rPr>
        <sz val="10"/>
        <rFont val="Times New Roman"/>
        <family val="1"/>
      </rPr>
      <t>CJ20-16A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</si>
  <si>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热继电器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</si>
  <si>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继电器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</si>
  <si>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行程开关</t>
    </r>
    <r>
      <rPr>
        <sz val="10"/>
        <rFont val="Times New Roman"/>
        <family val="1"/>
      </rPr>
      <t>J2xQ1-411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</si>
  <si>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组合开关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</si>
  <si>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电磁阀</t>
    </r>
    <r>
      <rPr>
        <sz val="10"/>
        <rFont val="Times New Roman"/>
        <family val="1"/>
      </rPr>
      <t>5/2</t>
    </r>
    <r>
      <rPr>
        <sz val="10"/>
        <rFont val="宋体"/>
        <family val="0"/>
      </rPr>
      <t>通</t>
    </r>
    <r>
      <rPr>
        <sz val="10"/>
        <rFont val="Times New Roman"/>
        <family val="1"/>
      </rPr>
      <t>AC220V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</si>
  <si>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线圈</t>
    </r>
    <r>
      <rPr>
        <sz val="10"/>
        <rFont val="Times New Roman"/>
        <family val="1"/>
      </rPr>
      <t>QM/48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</si>
  <si>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线圈</t>
    </r>
    <r>
      <rPr>
        <sz val="10"/>
        <rFont val="Times New Roman"/>
        <family val="1"/>
      </rPr>
      <t>CJ10-100A380V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</si>
  <si>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接近开关</t>
    </r>
    <r>
      <rPr>
        <sz val="10"/>
        <rFont val="Times New Roman"/>
        <family val="1"/>
      </rPr>
      <t>E2E-X10ME1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</si>
  <si>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断火限位器</t>
    </r>
    <r>
      <rPr>
        <sz val="10"/>
        <rFont val="Times New Roman"/>
        <family val="1"/>
      </rPr>
      <t>LX-20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</si>
  <si>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吹吸两用风机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</si>
  <si>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交流接触器</t>
    </r>
    <r>
      <rPr>
        <sz val="10"/>
        <rFont val="Times New Roman"/>
        <family val="1"/>
      </rPr>
      <t>CJ20-63A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</si>
  <si>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行程开关</t>
    </r>
    <r>
      <rPr>
        <sz val="10"/>
        <rFont val="Times New Roman"/>
        <family val="1"/>
      </rPr>
      <t>LXK3-20S/2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</si>
  <si>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电源适配器</t>
    </r>
    <r>
      <rPr>
        <sz val="10"/>
        <rFont val="Times New Roman"/>
        <family val="1"/>
      </rPr>
      <t>5V2A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</si>
  <si>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接触器</t>
    </r>
    <r>
      <rPr>
        <sz val="10"/>
        <rFont val="Times New Roman"/>
        <family val="1"/>
      </rPr>
      <t>LC1D95M7C 220V(</t>
    </r>
    <r>
      <rPr>
        <sz val="10"/>
        <rFont val="宋体"/>
        <family val="0"/>
      </rPr>
      <t>施耐德）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</si>
  <si>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限位开关</t>
    </r>
    <r>
      <rPr>
        <sz val="10"/>
        <rFont val="Times New Roman"/>
        <family val="1"/>
      </rPr>
      <t>Z-15GW322B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</si>
  <si>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漏电开关</t>
    </r>
    <r>
      <rPr>
        <sz val="10"/>
        <rFont val="Times New Roman"/>
        <family val="1"/>
      </rPr>
      <t>100A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</si>
  <si>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断路器</t>
    </r>
    <r>
      <rPr>
        <sz val="10"/>
        <rFont val="Times New Roman"/>
        <family val="1"/>
      </rPr>
      <t>N8C100B3100</t>
    </r>
    <r>
      <rPr>
        <sz val="10"/>
        <rFont val="宋体"/>
        <family val="0"/>
      </rPr>
      <t>（施耐德）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</si>
  <si>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电磁阀</t>
    </r>
    <r>
      <rPr>
        <sz val="10"/>
        <rFont val="Times New Roman"/>
        <family val="1"/>
      </rPr>
      <t>220V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</si>
  <si>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防堵开关</t>
    </r>
    <r>
      <rPr>
        <sz val="10"/>
        <rFont val="Times New Roman"/>
        <family val="1"/>
      </rPr>
      <t>STLJ-1/TT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</si>
  <si>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空气开关</t>
    </r>
    <r>
      <rPr>
        <sz val="10"/>
        <rFont val="Times New Roman"/>
        <family val="1"/>
      </rPr>
      <t>GV2-ME08CC2.5-4A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</si>
  <si>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接触器</t>
    </r>
    <r>
      <rPr>
        <sz val="10"/>
        <rFont val="Times New Roman"/>
        <family val="1"/>
      </rPr>
      <t>LG-D25M7C AV220V(</t>
    </r>
    <r>
      <rPr>
        <sz val="10"/>
        <rFont val="宋体"/>
        <family val="0"/>
      </rPr>
      <t>施耐德）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</si>
  <si>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自动开关</t>
    </r>
    <r>
      <rPr>
        <sz val="10"/>
        <rFont val="Times New Roman"/>
        <family val="1"/>
      </rPr>
      <t>GV2M20C13-18A(</t>
    </r>
    <r>
      <rPr>
        <sz val="10"/>
        <rFont val="宋体"/>
        <family val="0"/>
      </rPr>
      <t>施耐德）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</si>
  <si>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操作头</t>
    </r>
    <r>
      <rPr>
        <sz val="10"/>
        <rFont val="Times New Roman"/>
        <family val="1"/>
      </rPr>
      <t>ZCKE05C(</t>
    </r>
    <r>
      <rPr>
        <sz val="10"/>
        <rFont val="宋体"/>
        <family val="0"/>
      </rPr>
      <t>施耐得）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</si>
  <si>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接触器</t>
    </r>
    <r>
      <rPr>
        <sz val="10"/>
        <rFont val="Times New Roman"/>
        <family val="1"/>
      </rPr>
      <t>LC1D 32M/7C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</si>
  <si>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电机轮</t>
    </r>
    <r>
      <rPr>
        <sz val="10"/>
        <rFont val="Times New Roman"/>
        <family val="1"/>
      </rPr>
      <t>BAJ250-1.1-31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</si>
  <si>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中轮</t>
    </r>
    <r>
      <rPr>
        <sz val="10"/>
        <rFont val="Times New Roman"/>
        <family val="1"/>
      </rPr>
      <t>BAJ250-1.1-31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</si>
  <si>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中轴</t>
    </r>
    <r>
      <rPr>
        <sz val="10"/>
        <rFont val="Times New Roman"/>
        <family val="1"/>
      </rPr>
      <t>BAJ250-1.1-31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</si>
  <si>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链条接头</t>
    </r>
    <r>
      <rPr>
        <sz val="10"/>
        <rFont val="Times New Roman"/>
        <family val="1"/>
      </rPr>
      <t>16A</t>
    </r>
    <r>
      <rPr>
        <sz val="10"/>
        <rFont val="宋体"/>
        <family val="0"/>
      </rPr>
      <t>单排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</si>
  <si>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</t>
    </r>
    <r>
      <rPr>
        <sz val="10"/>
        <rFont val="Times New Roman"/>
        <family val="1"/>
      </rPr>
      <t>3/4“ 12A-2(</t>
    </r>
    <r>
      <rPr>
        <sz val="10"/>
        <rFont val="宋体"/>
        <family val="0"/>
      </rPr>
      <t>双排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</si>
  <si>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</t>
    </r>
    <r>
      <rPr>
        <sz val="10"/>
        <rFont val="Times New Roman"/>
        <family val="1"/>
      </rPr>
      <t>16A</t>
    </r>
    <r>
      <rPr>
        <sz val="10"/>
        <rFont val="宋体"/>
        <family val="0"/>
      </rPr>
      <t>单排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</si>
  <si>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链条扣</t>
    </r>
    <r>
      <rPr>
        <sz val="10"/>
        <rFont val="Times New Roman"/>
        <family val="1"/>
      </rPr>
      <t>12A-2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</si>
  <si>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透气帽</t>
    </r>
    <r>
      <rPr>
        <sz val="10"/>
        <rFont val="Times New Roman"/>
        <family val="1"/>
      </rPr>
      <t>M10*1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</si>
  <si>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扎头</t>
    </r>
    <r>
      <rPr>
        <sz val="10"/>
        <rFont val="Times New Roman"/>
        <family val="1"/>
      </rPr>
      <t>x6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</si>
  <si>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卸扣</t>
    </r>
    <r>
      <rPr>
        <sz val="10"/>
        <rFont val="Times New Roman"/>
        <family val="1"/>
      </rPr>
      <t>x6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</si>
  <si>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卸扣</t>
    </r>
    <r>
      <rPr>
        <sz val="10"/>
        <rFont val="Times New Roman"/>
        <family val="1"/>
      </rPr>
      <t>x8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</si>
  <si>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乙炔回火器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</si>
  <si>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电磁阀底座</t>
    </r>
    <r>
      <rPr>
        <sz val="10"/>
        <rFont val="Times New Roman"/>
        <family val="1"/>
      </rPr>
      <t>A4V125E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</si>
  <si>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万向节</t>
    </r>
    <r>
      <rPr>
        <sz val="10"/>
        <rFont val="Times New Roman"/>
        <family val="1"/>
      </rPr>
      <t>SWC180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</si>
  <si>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传感器</t>
    </r>
    <r>
      <rPr>
        <sz val="10"/>
        <rFont val="Times New Roman"/>
        <family val="1"/>
      </rPr>
      <t>XSA-V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</si>
  <si>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时间继电器</t>
    </r>
    <r>
      <rPr>
        <sz val="10"/>
        <rFont val="Times New Roman"/>
        <family val="1"/>
      </rPr>
      <t>220V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</si>
  <si>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光电开关</t>
    </r>
    <r>
      <rPr>
        <sz val="10"/>
        <rFont val="Times New Roman"/>
        <family val="1"/>
      </rPr>
      <t>220V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</si>
  <si>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继电器</t>
    </r>
    <r>
      <rPr>
        <sz val="10"/>
        <rFont val="Times New Roman"/>
        <family val="1"/>
      </rPr>
      <t>JTX-3C-220V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</si>
  <si>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气压自动开关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</si>
  <si>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气压自动开关</t>
    </r>
    <r>
      <rPr>
        <sz val="10"/>
        <rFont val="Times New Roman"/>
        <family val="1"/>
      </rPr>
      <t>24V5A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</si>
  <si>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电磁阀线圈</t>
    </r>
    <r>
      <rPr>
        <sz val="10"/>
        <rFont val="Times New Roman"/>
        <family val="1"/>
      </rPr>
      <t>481865C2F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>24V/9W</t>
    </r>
  </si>
  <si>
    <r>
      <rPr>
        <sz val="10"/>
        <rFont val="Times New Roman"/>
        <family val="1"/>
      </rPr>
      <t xml:space="preserve"> 68</t>
    </r>
    <r>
      <rPr>
        <sz val="10"/>
        <rFont val="宋体"/>
        <family val="0"/>
      </rPr>
      <t>＃抗磨液压油（无灰）</t>
    </r>
    <r>
      <rPr>
        <sz val="10"/>
        <rFont val="Times New Roman"/>
        <family val="1"/>
      </rPr>
      <t>18L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</si>
  <si>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齿轮油</t>
    </r>
    <r>
      <rPr>
        <sz val="10"/>
        <rFont val="Times New Roman"/>
        <family val="1"/>
      </rPr>
      <t>600XP220208L</t>
    </r>
    <r>
      <rPr>
        <sz val="10"/>
        <rFont val="宋体"/>
        <family val="0"/>
      </rPr>
      <t>（美孚）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</si>
  <si>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消音器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</si>
  <si>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乙炔减压阀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</si>
  <si>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氧气减压阀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</si>
</sst>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#,##0.00_ "/>
    <numFmt numFmtId="179" formatCode="0_ "/>
    <numFmt numFmtId="180" formatCode="yyyy/m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0"/>
      <color indexed="10"/>
      <name val="宋体"/>
      <family val="0"/>
    </font>
    <font>
      <sz val="11"/>
      <name val="Times New Roman"/>
      <family val="1"/>
    </font>
    <font>
      <sz val="10.5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5" borderId="2" applyNumberFormat="0" applyFont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6" borderId="0" applyNumberFormat="0" applyBorder="0" applyAlignment="0" applyProtection="0"/>
    <xf numFmtId="0" fontId="18" fillId="0" borderId="4" applyNumberFormat="0" applyFill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9" fillId="8" borderId="1" applyNumberFormat="0" applyAlignment="0" applyProtection="0"/>
    <xf numFmtId="0" fontId="14" fillId="9" borderId="6" applyNumberFormat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2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13" borderId="0" applyNumberFormat="0" applyBorder="0" applyAlignment="0" applyProtection="0"/>
    <xf numFmtId="0" fontId="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32" fillId="0" borderId="0">
      <alignment vertical="center"/>
      <protection/>
    </xf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27" applyFont="1" applyFill="1" applyAlignment="1">
      <alignment vertical="center"/>
      <protection/>
    </xf>
    <xf numFmtId="176" fontId="4" fillId="8" borderId="0" xfId="24" applyNumberFormat="1" applyFont="1" applyFill="1" applyAlignment="1" applyProtection="1">
      <alignment horizontal="left" vertical="center" shrinkToFit="1"/>
      <protection hidden="1" locked="0"/>
    </xf>
    <xf numFmtId="0" fontId="5" fillId="0" borderId="0" xfId="24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3" fontId="3" fillId="0" borderId="9" xfId="22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178" fontId="3" fillId="0" borderId="9" xfId="22" applyNumberFormat="1" applyFont="1" applyBorder="1" applyAlignment="1">
      <alignment horizontal="center" vertical="center"/>
    </xf>
    <xf numFmtId="43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43" fontId="3" fillId="0" borderId="9" xfId="27" applyNumberFormat="1" applyFont="1" applyFill="1" applyBorder="1" applyAlignment="1">
      <alignment horizontal="right" vertical="center"/>
      <protection/>
    </xf>
    <xf numFmtId="0" fontId="3" fillId="0" borderId="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6" fontId="9" fillId="8" borderId="0" xfId="24" applyNumberFormat="1" applyFont="1" applyFill="1" applyAlignment="1" applyProtection="1">
      <alignment horizontal="left" vertical="center" shrinkToFit="1"/>
      <protection hidden="1" locked="0"/>
    </xf>
    <xf numFmtId="0" fontId="10" fillId="0" borderId="0" xfId="24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18" borderId="9" xfId="64" applyFont="1" applyFill="1" applyBorder="1" applyAlignment="1">
      <alignment horizontal="center" vertical="center"/>
      <protection/>
    </xf>
    <xf numFmtId="0" fontId="3" fillId="18" borderId="9" xfId="64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3" fillId="0" borderId="9" xfId="64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3" fillId="18" borderId="9" xfId="0" applyFont="1" applyFill="1" applyBorder="1" applyAlignment="1">
      <alignment horizontal="left" vertical="center"/>
    </xf>
    <xf numFmtId="0" fontId="3" fillId="18" borderId="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 shrinkToFit="1"/>
    </xf>
    <xf numFmtId="43" fontId="8" fillId="0" borderId="9" xfId="22" applyFont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shrinkToFit="1"/>
    </xf>
    <xf numFmtId="43" fontId="3" fillId="0" borderId="9" xfId="22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8" borderId="9" xfId="0" applyNumberFormat="1" applyFont="1" applyFill="1" applyBorder="1" applyAlignment="1">
      <alignment horizontal="center" vertical="center" wrapText="1" shrinkToFit="1"/>
    </xf>
    <xf numFmtId="0" fontId="7" fillId="8" borderId="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9" xfId="22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22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10" fontId="13" fillId="0" borderId="9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存货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中航油评估明细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索引目录"/>
      <sheetName val="填表说明"/>
      <sheetName val="基本情况"/>
      <sheetName val="资产负债表"/>
      <sheetName val="审定数"/>
      <sheetName val="Sheet2"/>
      <sheetName val="Sheet3"/>
      <sheetName val="汇总表"/>
      <sheetName val="分类汇总"/>
      <sheetName val="流动汇总"/>
      <sheetName val="Sheet1"/>
      <sheetName val="货币汇总表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4-5-1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职工薪酬"/>
      <sheetName val="预收账款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</sheetNames>
    <sheetDataSet>
      <sheetData sheetId="0">
        <row r="7">
          <cell r="D7" t="str">
            <v>被评估企业或产权持有单位：</v>
          </cell>
          <cell r="F7" t="str">
            <v>深圳海星小野田物流发展有限公司</v>
          </cell>
        </row>
        <row r="9">
          <cell r="D9" t="str">
            <v>评估基准日：</v>
          </cell>
          <cell r="F9" t="str">
            <v>2018</v>
          </cell>
          <cell r="G9" t="str">
            <v>年</v>
          </cell>
          <cell r="H9" t="str">
            <v>2</v>
          </cell>
          <cell r="I9" t="str">
            <v>月</v>
          </cell>
          <cell r="J9" t="str">
            <v>28</v>
          </cell>
          <cell r="K9" t="str">
            <v>日</v>
          </cell>
        </row>
        <row r="11">
          <cell r="D11" t="str">
            <v>被评估企业或产权持有单位填表人：</v>
          </cell>
          <cell r="G11" t="str">
            <v>俞剑鹰</v>
          </cell>
        </row>
        <row r="13">
          <cell r="D13" t="str">
            <v>填表日期：</v>
          </cell>
          <cell r="F13" t="str">
            <v>2018</v>
          </cell>
          <cell r="G13" t="str">
            <v>年</v>
          </cell>
          <cell r="H13" t="str">
            <v>3</v>
          </cell>
          <cell r="I13" t="str">
            <v>月</v>
          </cell>
          <cell r="J13" t="str">
            <v>12</v>
          </cell>
          <cell r="K13" t="str">
            <v>日</v>
          </cell>
        </row>
        <row r="26">
          <cell r="G26" t="str">
            <v>陈奕芝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索引目录"/>
      <sheetName val="填表说明"/>
      <sheetName val="基本情况"/>
      <sheetName val="资产负债表"/>
      <sheetName val="审定数"/>
      <sheetName val="Sheet2"/>
      <sheetName val="Sheet3"/>
      <sheetName val="汇总表"/>
      <sheetName val="分类汇总"/>
      <sheetName val="流动汇总"/>
      <sheetName val="Sheet1"/>
      <sheetName val="货币汇总表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4-5-1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职工薪酬"/>
      <sheetName val="预收账款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</sheetNames>
    <sheetDataSet>
      <sheetData sheetId="0">
        <row r="9">
          <cell r="D9" t="str">
            <v>评估基准日：</v>
          </cell>
          <cell r="F9" t="str">
            <v>2018</v>
          </cell>
          <cell r="G9" t="str">
            <v>年</v>
          </cell>
          <cell r="H9" t="str">
            <v>2</v>
          </cell>
          <cell r="I9" t="str">
            <v>月</v>
          </cell>
          <cell r="J9" t="str">
            <v>28</v>
          </cell>
          <cell r="K9" t="str">
            <v>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0"/>
  <sheetViews>
    <sheetView workbookViewId="0" topLeftCell="A1">
      <selection activeCell="K8" sqref="K8"/>
    </sheetView>
  </sheetViews>
  <sheetFormatPr defaultColWidth="9.00390625" defaultRowHeight="13.5"/>
  <cols>
    <col min="1" max="2" width="9.00390625" style="97" customWidth="1"/>
    <col min="3" max="3" width="15.50390625" style="97" customWidth="1"/>
    <col min="4" max="4" width="29.875" style="97" customWidth="1"/>
    <col min="5" max="5" width="17.50390625" style="97" customWidth="1"/>
    <col min="6" max="8" width="15.375" style="97" customWidth="1"/>
    <col min="9" max="9" width="21.50390625" style="97" customWidth="1"/>
    <col min="10" max="16384" width="9.00390625" style="97" customWidth="1"/>
  </cols>
  <sheetData>
    <row r="1" spans="2:19" ht="24.75" customHeight="1">
      <c r="B1" s="98" t="s">
        <v>0</v>
      </c>
      <c r="C1" s="98"/>
      <c r="D1" s="98"/>
      <c r="E1" s="98"/>
      <c r="F1" s="98"/>
      <c r="G1" s="98"/>
      <c r="H1" s="98"/>
      <c r="I1" s="98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9" s="96" customFormat="1" ht="19.5" customHeight="1">
      <c r="B2" s="99" t="str">
        <f>'机器设备-1'!A2</f>
        <v>评估基准日：2018年11月14日</v>
      </c>
      <c r="C2" s="99"/>
      <c r="D2" s="99"/>
      <c r="E2" s="99"/>
      <c r="F2" s="99"/>
      <c r="G2" s="99"/>
      <c r="H2" s="99"/>
      <c r="I2" s="99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19" s="96" customFormat="1" ht="27" customHeight="1">
      <c r="B3" s="100" t="s">
        <v>1</v>
      </c>
      <c r="C3" s="101"/>
      <c r="D3" s="101"/>
      <c r="E3" s="101"/>
      <c r="F3" s="101"/>
      <c r="G3" s="101"/>
      <c r="H3" s="101"/>
      <c r="I3" s="110" t="s">
        <v>2</v>
      </c>
      <c r="J3" s="101"/>
      <c r="K3" s="101"/>
      <c r="L3" s="101"/>
      <c r="M3" s="101"/>
      <c r="N3" s="101"/>
      <c r="O3" s="101"/>
      <c r="P3" s="101"/>
      <c r="Q3" s="101"/>
      <c r="R3" s="101"/>
      <c r="S3" s="111"/>
    </row>
    <row r="4" spans="2:9" ht="21" customHeight="1">
      <c r="B4" s="102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3" t="s">
        <v>9</v>
      </c>
      <c r="I4" s="103" t="s">
        <v>10</v>
      </c>
    </row>
    <row r="5" spans="2:9" ht="21" customHeight="1">
      <c r="B5" s="102">
        <v>1</v>
      </c>
      <c r="C5" s="104" t="s">
        <v>11</v>
      </c>
      <c r="D5" s="103" t="s">
        <v>12</v>
      </c>
      <c r="E5" s="105">
        <f>'机器设备-2卸船机'!K8</f>
        <v>10649220.42</v>
      </c>
      <c r="F5" s="105">
        <f>'机器设备-2卸船机'!N6</f>
        <v>1807200</v>
      </c>
      <c r="G5" s="105">
        <f>F5-E5</f>
        <v>-8842020.42</v>
      </c>
      <c r="H5" s="106">
        <f aca="true" t="shared" si="0" ref="H5:H10">G5/E5</f>
        <v>-0.8302974369273126</v>
      </c>
      <c r="I5" s="102"/>
    </row>
    <row r="6" spans="2:9" ht="21" customHeight="1">
      <c r="B6" s="102">
        <v>2</v>
      </c>
      <c r="C6" s="107"/>
      <c r="D6" s="103" t="s">
        <v>13</v>
      </c>
      <c r="E6" s="105">
        <f>'卸船机备品备件'!F190</f>
        <v>1000774.5274999999</v>
      </c>
      <c r="F6" s="105" t="s">
        <v>14</v>
      </c>
      <c r="G6" s="105">
        <f>-E6</f>
        <v>-1000774.5274999999</v>
      </c>
      <c r="H6" s="106">
        <f t="shared" si="0"/>
        <v>-1</v>
      </c>
      <c r="I6" s="102" t="s">
        <v>15</v>
      </c>
    </row>
    <row r="7" spans="2:9" ht="21" customHeight="1">
      <c r="B7" s="102">
        <v>3</v>
      </c>
      <c r="C7" s="107"/>
      <c r="D7" s="103" t="s">
        <v>16</v>
      </c>
      <c r="E7" s="105">
        <f>'机器设备2'!L7</f>
        <v>3449627.65</v>
      </c>
      <c r="F7" s="105">
        <f>'机器设备2'!O7</f>
        <v>469614</v>
      </c>
      <c r="G7" s="105">
        <f>F7-E7</f>
        <v>-2980013.65</v>
      </c>
      <c r="H7" s="106">
        <f t="shared" si="0"/>
        <v>-0.8638653073180231</v>
      </c>
      <c r="I7" s="102"/>
    </row>
    <row r="8" spans="2:9" ht="21" customHeight="1">
      <c r="B8" s="102">
        <v>4</v>
      </c>
      <c r="C8" s="107"/>
      <c r="D8" s="103" t="s">
        <v>17</v>
      </c>
      <c r="E8" s="105">
        <f>'机器设备-1'!M59</f>
        <v>24605601.03000001</v>
      </c>
      <c r="F8" s="105">
        <f>'机器设备-1'!P59</f>
        <v>3454874</v>
      </c>
      <c r="G8" s="105">
        <f>F8-E8</f>
        <v>-21150727.03000001</v>
      </c>
      <c r="H8" s="106">
        <f t="shared" si="0"/>
        <v>-0.8595899366250921</v>
      </c>
      <c r="I8" s="102"/>
    </row>
    <row r="9" spans="2:9" ht="21" customHeight="1">
      <c r="B9" s="102">
        <v>5</v>
      </c>
      <c r="C9" s="108"/>
      <c r="D9" s="103" t="s">
        <v>18</v>
      </c>
      <c r="E9" s="105">
        <f>'机器设备1备品备件'!F40</f>
        <v>430650.63000000006</v>
      </c>
      <c r="F9" s="105" t="s">
        <v>14</v>
      </c>
      <c r="G9" s="105">
        <f>-E9</f>
        <v>-430650.63000000006</v>
      </c>
      <c r="H9" s="106">
        <f t="shared" si="0"/>
        <v>-1</v>
      </c>
      <c r="I9" s="102" t="s">
        <v>19</v>
      </c>
    </row>
    <row r="10" spans="2:9" ht="21" customHeight="1">
      <c r="B10" s="102">
        <v>6</v>
      </c>
      <c r="C10" s="102" t="s">
        <v>20</v>
      </c>
      <c r="D10" s="102"/>
      <c r="E10" s="105">
        <f>SUM(E5:E9)</f>
        <v>40135874.257500015</v>
      </c>
      <c r="F10" s="105">
        <f>SUM(F5:F9)</f>
        <v>5731688</v>
      </c>
      <c r="G10" s="105">
        <f>SUM(G5:G9)</f>
        <v>-34404186.257500015</v>
      </c>
      <c r="H10" s="106">
        <f t="shared" si="0"/>
        <v>-0.8571928952331481</v>
      </c>
      <c r="I10" s="102"/>
    </row>
  </sheetData>
  <sheetProtection/>
  <mergeCells count="3">
    <mergeCell ref="B1:I1"/>
    <mergeCell ref="B2:I2"/>
    <mergeCell ref="C5:C9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6"/>
  <sheetViews>
    <sheetView tabSelected="1" workbookViewId="0" topLeftCell="A1">
      <selection activeCell="W95" sqref="W95"/>
    </sheetView>
  </sheetViews>
  <sheetFormatPr defaultColWidth="9.00390625" defaultRowHeight="15.75" customHeight="1" outlineLevelCol="1"/>
  <cols>
    <col min="1" max="1" width="3.00390625" style="2" customWidth="1"/>
    <col min="2" max="2" width="4.375" style="2" customWidth="1"/>
    <col min="3" max="3" width="18.625" style="2" customWidth="1"/>
    <col min="4" max="4" width="27.50390625" style="2" hidden="1" customWidth="1"/>
    <col min="5" max="5" width="28.75390625" style="2" customWidth="1"/>
    <col min="6" max="6" width="8.00390625" style="2" hidden="1" customWidth="1" outlineLevel="1"/>
    <col min="7" max="7" width="7.75390625" style="2" hidden="1" customWidth="1" collapsed="1"/>
    <col min="8" max="8" width="4.375" style="2" customWidth="1"/>
    <col min="9" max="9" width="4.875" style="2" customWidth="1"/>
    <col min="10" max="10" width="8.375" style="2" customWidth="1"/>
    <col min="11" max="11" width="8.00390625" style="2" customWidth="1"/>
    <col min="12" max="12" width="11.875" style="2" hidden="1" customWidth="1"/>
    <col min="13" max="13" width="12.875" style="2" hidden="1" customWidth="1"/>
    <col min="14" max="14" width="12.125" style="2" hidden="1" customWidth="1"/>
    <col min="15" max="15" width="7.00390625" style="2" hidden="1" customWidth="1"/>
    <col min="16" max="16" width="10.50390625" style="2" hidden="1" customWidth="1"/>
    <col min="17" max="19" width="12.625" style="2" customWidth="1"/>
    <col min="20" max="20" width="31.375" style="2" hidden="1" customWidth="1"/>
    <col min="21" max="16384" width="9.00390625" style="2" customWidth="1"/>
  </cols>
  <sheetData>
    <row r="1" spans="1:20" s="77" customFormat="1" ht="30" customHeight="1">
      <c r="A1" s="8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6.5" customHeight="1" hidden="1">
      <c r="A2" s="9" t="str">
        <f>'机器设备1备品备件'!A3</f>
        <v>评估基准日：2018年11月14日</v>
      </c>
      <c r="B2" s="10"/>
      <c r="C2" s="10"/>
      <c r="D2" s="10"/>
      <c r="E2" s="10"/>
      <c r="F2" s="10"/>
      <c r="G2" s="10"/>
      <c r="H2" s="10"/>
      <c r="I2" s="10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ht="15.75" customHeight="1" hidden="1">
      <c r="A3" s="78" t="s">
        <v>1</v>
      </c>
      <c r="Q3" s="88"/>
      <c r="R3" s="88"/>
      <c r="S3" s="88"/>
      <c r="T3" s="89" t="s">
        <v>22</v>
      </c>
      <c r="U3" s="89"/>
    </row>
    <row r="4" spans="1:21" ht="15.75" customHeight="1">
      <c r="A4" s="79" t="s">
        <v>3</v>
      </c>
      <c r="B4" s="79" t="s">
        <v>23</v>
      </c>
      <c r="C4" s="39" t="s">
        <v>24</v>
      </c>
      <c r="D4" s="39"/>
      <c r="E4" s="39" t="s">
        <v>25</v>
      </c>
      <c r="F4" s="40" t="s">
        <v>26</v>
      </c>
      <c r="G4" s="39" t="s">
        <v>27</v>
      </c>
      <c r="H4" s="39" t="s">
        <v>28</v>
      </c>
      <c r="I4" s="39" t="s">
        <v>29</v>
      </c>
      <c r="J4" s="39" t="s">
        <v>30</v>
      </c>
      <c r="K4" s="39" t="s">
        <v>31</v>
      </c>
      <c r="L4" s="14" t="s">
        <v>6</v>
      </c>
      <c r="M4" s="16"/>
      <c r="N4" s="14" t="s">
        <v>7</v>
      </c>
      <c r="O4" s="15"/>
      <c r="P4" s="16"/>
      <c r="Q4" s="16" t="s">
        <v>32</v>
      </c>
      <c r="R4" s="16" t="s">
        <v>33</v>
      </c>
      <c r="S4" s="16" t="s">
        <v>34</v>
      </c>
      <c r="T4" s="39" t="s">
        <v>35</v>
      </c>
      <c r="U4" s="12" t="s">
        <v>10</v>
      </c>
    </row>
    <row r="5" spans="1:21" ht="15.75" customHeight="1">
      <c r="A5" s="80"/>
      <c r="B5" s="80"/>
      <c r="C5" s="19"/>
      <c r="D5" s="19"/>
      <c r="E5" s="19"/>
      <c r="F5" s="41"/>
      <c r="G5" s="19"/>
      <c r="H5" s="19"/>
      <c r="I5" s="19"/>
      <c r="J5" s="19"/>
      <c r="K5" s="19"/>
      <c r="L5" s="74"/>
      <c r="M5" s="75"/>
      <c r="N5" s="74"/>
      <c r="O5" s="84"/>
      <c r="P5" s="75"/>
      <c r="Q5" s="75"/>
      <c r="R5" s="75"/>
      <c r="S5" s="75"/>
      <c r="T5" s="19"/>
      <c r="U5" s="19"/>
    </row>
    <row r="6" spans="1:21" ht="24.75">
      <c r="A6" s="80">
        <v>1</v>
      </c>
      <c r="B6" s="80"/>
      <c r="C6" s="81" t="s">
        <v>12</v>
      </c>
      <c r="D6" s="45" t="s">
        <v>36</v>
      </c>
      <c r="E6" s="45" t="s">
        <v>36</v>
      </c>
      <c r="F6" s="41"/>
      <c r="G6" s="82" t="s">
        <v>37</v>
      </c>
      <c r="H6" s="47" t="s">
        <v>38</v>
      </c>
      <c r="I6" s="45">
        <v>1</v>
      </c>
      <c r="J6" s="57">
        <v>35370</v>
      </c>
      <c r="K6" s="57">
        <v>35370</v>
      </c>
      <c r="L6" s="74"/>
      <c r="M6" s="75"/>
      <c r="N6" s="74"/>
      <c r="O6" s="84"/>
      <c r="P6" s="85">
        <v>1807200</v>
      </c>
      <c r="Q6" s="90">
        <f>P6</f>
        <v>1807200</v>
      </c>
      <c r="R6" s="90">
        <v>1630000</v>
      </c>
      <c r="S6" s="90">
        <v>320000</v>
      </c>
      <c r="T6" s="19" t="s">
        <v>39</v>
      </c>
      <c r="U6" s="21"/>
    </row>
    <row r="7" spans="1:21" ht="13.5">
      <c r="A7" s="80">
        <v>2</v>
      </c>
      <c r="B7" s="80"/>
      <c r="C7" s="80" t="s">
        <v>40</v>
      </c>
      <c r="D7" s="45"/>
      <c r="E7" s="45"/>
      <c r="F7" s="41"/>
      <c r="G7" s="83"/>
      <c r="H7" s="20" t="s">
        <v>41</v>
      </c>
      <c r="I7" s="86">
        <v>1</v>
      </c>
      <c r="J7" s="57"/>
      <c r="K7" s="57"/>
      <c r="L7" s="74"/>
      <c r="M7" s="75"/>
      <c r="N7" s="74"/>
      <c r="O7" s="84"/>
      <c r="P7" s="87" t="s">
        <v>14</v>
      </c>
      <c r="Q7" s="90"/>
      <c r="R7" s="90"/>
      <c r="S7" s="90"/>
      <c r="T7" s="12" t="s">
        <v>15</v>
      </c>
      <c r="U7" s="91"/>
    </row>
    <row r="8" spans="1:21" ht="13.5">
      <c r="A8" s="80">
        <v>3</v>
      </c>
      <c r="B8" s="80"/>
      <c r="C8" s="80" t="s">
        <v>42</v>
      </c>
      <c r="D8" s="45"/>
      <c r="E8" s="45"/>
      <c r="F8" s="41"/>
      <c r="G8" s="83"/>
      <c r="H8" s="20" t="s">
        <v>41</v>
      </c>
      <c r="I8" s="86">
        <v>2</v>
      </c>
      <c r="J8" s="57"/>
      <c r="K8" s="57"/>
      <c r="L8" s="74"/>
      <c r="M8" s="75"/>
      <c r="N8" s="74"/>
      <c r="O8" s="84"/>
      <c r="P8" s="87" t="s">
        <v>14</v>
      </c>
      <c r="Q8" s="90"/>
      <c r="R8" s="90"/>
      <c r="S8" s="90"/>
      <c r="T8" s="12" t="s">
        <v>15</v>
      </c>
      <c r="U8" s="91"/>
    </row>
    <row r="9" spans="1:21" ht="13.5">
      <c r="A9" s="80">
        <v>4</v>
      </c>
      <c r="B9" s="80"/>
      <c r="C9" s="80" t="s">
        <v>43</v>
      </c>
      <c r="D9" s="45"/>
      <c r="E9" s="45"/>
      <c r="F9" s="41"/>
      <c r="G9" s="83"/>
      <c r="H9" s="20" t="s">
        <v>41</v>
      </c>
      <c r="I9" s="86">
        <v>1</v>
      </c>
      <c r="J9" s="57"/>
      <c r="K9" s="57"/>
      <c r="L9" s="74"/>
      <c r="M9" s="75"/>
      <c r="N9" s="74"/>
      <c r="O9" s="84"/>
      <c r="P9" s="87" t="s">
        <v>14</v>
      </c>
      <c r="Q9" s="90"/>
      <c r="R9" s="90"/>
      <c r="S9" s="90"/>
      <c r="T9" s="12" t="s">
        <v>15</v>
      </c>
      <c r="U9" s="91"/>
    </row>
    <row r="10" spans="1:21" ht="25.5">
      <c r="A10" s="80">
        <v>5</v>
      </c>
      <c r="B10" s="80"/>
      <c r="C10" s="80" t="s">
        <v>44</v>
      </c>
      <c r="D10" s="45"/>
      <c r="E10" s="45"/>
      <c r="F10" s="41"/>
      <c r="G10" s="83"/>
      <c r="H10" s="20" t="s">
        <v>41</v>
      </c>
      <c r="I10" s="86">
        <v>3</v>
      </c>
      <c r="J10" s="57"/>
      <c r="K10" s="57"/>
      <c r="L10" s="74"/>
      <c r="M10" s="75"/>
      <c r="N10" s="74"/>
      <c r="O10" s="84"/>
      <c r="P10" s="87" t="s">
        <v>14</v>
      </c>
      <c r="Q10" s="90"/>
      <c r="R10" s="90"/>
      <c r="S10" s="90"/>
      <c r="T10" s="12" t="s">
        <v>15</v>
      </c>
      <c r="U10" s="91"/>
    </row>
    <row r="11" spans="1:21" ht="13.5">
      <c r="A11" s="80">
        <v>6</v>
      </c>
      <c r="B11" s="80"/>
      <c r="C11" s="80" t="s">
        <v>45</v>
      </c>
      <c r="D11" s="45"/>
      <c r="E11" s="45"/>
      <c r="F11" s="41"/>
      <c r="G11" s="83"/>
      <c r="H11" s="20" t="s">
        <v>46</v>
      </c>
      <c r="I11" s="86">
        <v>3</v>
      </c>
      <c r="J11" s="57"/>
      <c r="K11" s="57"/>
      <c r="L11" s="74"/>
      <c r="M11" s="75"/>
      <c r="N11" s="74"/>
      <c r="O11" s="84"/>
      <c r="P11" s="87" t="s">
        <v>14</v>
      </c>
      <c r="Q11" s="90"/>
      <c r="R11" s="90"/>
      <c r="S11" s="90"/>
      <c r="T11" s="12" t="s">
        <v>15</v>
      </c>
      <c r="U11" s="91"/>
    </row>
    <row r="12" spans="1:21" ht="24.75">
      <c r="A12" s="80">
        <v>7</v>
      </c>
      <c r="B12" s="80"/>
      <c r="C12" s="80" t="s">
        <v>47</v>
      </c>
      <c r="D12" s="45"/>
      <c r="E12" s="45"/>
      <c r="F12" s="41"/>
      <c r="G12" s="83"/>
      <c r="H12" s="20" t="s">
        <v>41</v>
      </c>
      <c r="I12" s="86">
        <v>1</v>
      </c>
      <c r="J12" s="57"/>
      <c r="K12" s="57"/>
      <c r="L12" s="74"/>
      <c r="M12" s="75"/>
      <c r="N12" s="74"/>
      <c r="O12" s="84"/>
      <c r="P12" s="87" t="s">
        <v>14</v>
      </c>
      <c r="Q12" s="90"/>
      <c r="R12" s="90"/>
      <c r="S12" s="90"/>
      <c r="T12" s="12" t="s">
        <v>15</v>
      </c>
      <c r="U12" s="91"/>
    </row>
    <row r="13" spans="1:21" ht="24.75">
      <c r="A13" s="80">
        <v>8</v>
      </c>
      <c r="B13" s="80"/>
      <c r="C13" s="80" t="s">
        <v>48</v>
      </c>
      <c r="D13" s="45"/>
      <c r="E13" s="45"/>
      <c r="F13" s="41"/>
      <c r="G13" s="83"/>
      <c r="H13" s="20" t="s">
        <v>41</v>
      </c>
      <c r="I13" s="86">
        <v>1</v>
      </c>
      <c r="J13" s="57"/>
      <c r="K13" s="57"/>
      <c r="L13" s="74"/>
      <c r="M13" s="75"/>
      <c r="N13" s="74"/>
      <c r="O13" s="84"/>
      <c r="P13" s="87" t="s">
        <v>14</v>
      </c>
      <c r="Q13" s="90"/>
      <c r="R13" s="90"/>
      <c r="S13" s="90"/>
      <c r="T13" s="12" t="s">
        <v>15</v>
      </c>
      <c r="U13" s="91"/>
    </row>
    <row r="14" spans="1:21" ht="24.75">
      <c r="A14" s="80">
        <v>9</v>
      </c>
      <c r="B14" s="80"/>
      <c r="C14" s="80" t="s">
        <v>49</v>
      </c>
      <c r="D14" s="45"/>
      <c r="E14" s="45"/>
      <c r="F14" s="41"/>
      <c r="G14" s="83"/>
      <c r="H14" s="20" t="s">
        <v>41</v>
      </c>
      <c r="I14" s="86">
        <v>1</v>
      </c>
      <c r="J14" s="57"/>
      <c r="K14" s="57"/>
      <c r="L14" s="74"/>
      <c r="M14" s="75"/>
      <c r="N14" s="74"/>
      <c r="O14" s="84"/>
      <c r="P14" s="87" t="s">
        <v>14</v>
      </c>
      <c r="Q14" s="90"/>
      <c r="R14" s="90"/>
      <c r="S14" s="90"/>
      <c r="T14" s="12" t="s">
        <v>15</v>
      </c>
      <c r="U14" s="91"/>
    </row>
    <row r="15" spans="1:21" ht="24.75">
      <c r="A15" s="80">
        <v>10</v>
      </c>
      <c r="B15" s="80"/>
      <c r="C15" s="80" t="s">
        <v>50</v>
      </c>
      <c r="D15" s="45"/>
      <c r="E15" s="45"/>
      <c r="F15" s="41"/>
      <c r="G15" s="83"/>
      <c r="H15" s="20" t="s">
        <v>41</v>
      </c>
      <c r="I15" s="86">
        <v>1</v>
      </c>
      <c r="J15" s="57"/>
      <c r="K15" s="57"/>
      <c r="L15" s="74"/>
      <c r="M15" s="75"/>
      <c r="N15" s="74"/>
      <c r="O15" s="84"/>
      <c r="P15" s="87" t="s">
        <v>14</v>
      </c>
      <c r="Q15" s="90"/>
      <c r="R15" s="90"/>
      <c r="S15" s="90"/>
      <c r="T15" s="12" t="s">
        <v>15</v>
      </c>
      <c r="U15" s="91"/>
    </row>
    <row r="16" spans="1:21" ht="24.75">
      <c r="A16" s="80">
        <v>11</v>
      </c>
      <c r="B16" s="80"/>
      <c r="C16" s="80" t="s">
        <v>51</v>
      </c>
      <c r="D16" s="45"/>
      <c r="E16" s="45"/>
      <c r="F16" s="41"/>
      <c r="G16" s="83"/>
      <c r="H16" s="20" t="s">
        <v>41</v>
      </c>
      <c r="I16" s="86">
        <v>1</v>
      </c>
      <c r="J16" s="57"/>
      <c r="K16" s="57"/>
      <c r="L16" s="74"/>
      <c r="M16" s="75"/>
      <c r="N16" s="74"/>
      <c r="O16" s="84"/>
      <c r="P16" s="87" t="s">
        <v>14</v>
      </c>
      <c r="Q16" s="90"/>
      <c r="R16" s="90"/>
      <c r="S16" s="90"/>
      <c r="T16" s="12" t="s">
        <v>15</v>
      </c>
      <c r="U16" s="91"/>
    </row>
    <row r="17" spans="1:21" ht="24.75">
      <c r="A17" s="80">
        <v>12</v>
      </c>
      <c r="B17" s="80"/>
      <c r="C17" s="80" t="s">
        <v>52</v>
      </c>
      <c r="D17" s="45"/>
      <c r="E17" s="45"/>
      <c r="F17" s="41"/>
      <c r="G17" s="83"/>
      <c r="H17" s="20" t="s">
        <v>41</v>
      </c>
      <c r="I17" s="86">
        <v>1</v>
      </c>
      <c r="J17" s="57"/>
      <c r="K17" s="57"/>
      <c r="L17" s="74"/>
      <c r="M17" s="75"/>
      <c r="N17" s="74"/>
      <c r="O17" s="84"/>
      <c r="P17" s="87" t="s">
        <v>14</v>
      </c>
      <c r="Q17" s="90"/>
      <c r="R17" s="90"/>
      <c r="S17" s="90"/>
      <c r="T17" s="12" t="s">
        <v>15</v>
      </c>
      <c r="U17" s="91"/>
    </row>
    <row r="18" spans="1:21" ht="24.75">
      <c r="A18" s="80">
        <v>13</v>
      </c>
      <c r="B18" s="80"/>
      <c r="C18" s="80" t="s">
        <v>53</v>
      </c>
      <c r="D18" s="45"/>
      <c r="E18" s="45"/>
      <c r="F18" s="41"/>
      <c r="G18" s="83"/>
      <c r="H18" s="20" t="s">
        <v>41</v>
      </c>
      <c r="I18" s="86">
        <v>1</v>
      </c>
      <c r="J18" s="57"/>
      <c r="K18" s="57"/>
      <c r="L18" s="74"/>
      <c r="M18" s="75"/>
      <c r="N18" s="74"/>
      <c r="O18" s="84"/>
      <c r="P18" s="87" t="s">
        <v>14</v>
      </c>
      <c r="Q18" s="90"/>
      <c r="R18" s="90"/>
      <c r="S18" s="90"/>
      <c r="T18" s="12" t="s">
        <v>15</v>
      </c>
      <c r="U18" s="91"/>
    </row>
    <row r="19" spans="1:21" ht="25.5">
      <c r="A19" s="80">
        <v>14</v>
      </c>
      <c r="B19" s="80"/>
      <c r="C19" s="80" t="s">
        <v>54</v>
      </c>
      <c r="D19" s="45"/>
      <c r="E19" s="45"/>
      <c r="F19" s="41"/>
      <c r="G19" s="83"/>
      <c r="H19" s="20" t="s">
        <v>55</v>
      </c>
      <c r="I19" s="86">
        <v>1</v>
      </c>
      <c r="J19" s="57"/>
      <c r="K19" s="57"/>
      <c r="L19" s="74"/>
      <c r="M19" s="75"/>
      <c r="N19" s="74"/>
      <c r="O19" s="84"/>
      <c r="P19" s="87" t="s">
        <v>14</v>
      </c>
      <c r="Q19" s="90"/>
      <c r="R19" s="90"/>
      <c r="S19" s="90"/>
      <c r="T19" s="12" t="s">
        <v>15</v>
      </c>
      <c r="U19" s="91"/>
    </row>
    <row r="20" spans="1:21" ht="25.5">
      <c r="A20" s="80">
        <v>15</v>
      </c>
      <c r="B20" s="80"/>
      <c r="C20" s="80" t="s">
        <v>56</v>
      </c>
      <c r="D20" s="45"/>
      <c r="E20" s="45"/>
      <c r="F20" s="41"/>
      <c r="G20" s="83"/>
      <c r="H20" s="20" t="s">
        <v>55</v>
      </c>
      <c r="I20" s="86">
        <v>1</v>
      </c>
      <c r="J20" s="57"/>
      <c r="K20" s="57"/>
      <c r="L20" s="74"/>
      <c r="M20" s="75"/>
      <c r="N20" s="74"/>
      <c r="O20" s="84"/>
      <c r="P20" s="87" t="s">
        <v>14</v>
      </c>
      <c r="Q20" s="90"/>
      <c r="R20" s="90"/>
      <c r="S20" s="90"/>
      <c r="T20" s="12" t="s">
        <v>15</v>
      </c>
      <c r="U20" s="91"/>
    </row>
    <row r="21" spans="1:21" ht="25.5">
      <c r="A21" s="80">
        <v>16</v>
      </c>
      <c r="B21" s="80"/>
      <c r="C21" s="80" t="s">
        <v>57</v>
      </c>
      <c r="D21" s="45"/>
      <c r="E21" s="45"/>
      <c r="F21" s="41"/>
      <c r="G21" s="83"/>
      <c r="H21" s="20" t="s">
        <v>41</v>
      </c>
      <c r="I21" s="86">
        <v>2</v>
      </c>
      <c r="J21" s="57"/>
      <c r="K21" s="57"/>
      <c r="L21" s="74"/>
      <c r="M21" s="75"/>
      <c r="N21" s="74"/>
      <c r="O21" s="84"/>
      <c r="P21" s="87" t="s">
        <v>14</v>
      </c>
      <c r="Q21" s="90"/>
      <c r="R21" s="90"/>
      <c r="S21" s="90"/>
      <c r="T21" s="12" t="s">
        <v>15</v>
      </c>
      <c r="U21" s="91"/>
    </row>
    <row r="22" spans="1:21" ht="37.5">
      <c r="A22" s="80">
        <v>17</v>
      </c>
      <c r="B22" s="80"/>
      <c r="C22" s="80" t="s">
        <v>58</v>
      </c>
      <c r="D22" s="45"/>
      <c r="E22" s="45"/>
      <c r="F22" s="41"/>
      <c r="G22" s="83"/>
      <c r="H22" s="20" t="s">
        <v>41</v>
      </c>
      <c r="I22" s="86">
        <v>2</v>
      </c>
      <c r="J22" s="57"/>
      <c r="K22" s="57"/>
      <c r="L22" s="74"/>
      <c r="M22" s="75"/>
      <c r="N22" s="74"/>
      <c r="O22" s="84"/>
      <c r="P22" s="87" t="s">
        <v>14</v>
      </c>
      <c r="Q22" s="90"/>
      <c r="R22" s="90"/>
      <c r="S22" s="90"/>
      <c r="T22" s="12" t="s">
        <v>15</v>
      </c>
      <c r="U22" s="91"/>
    </row>
    <row r="23" spans="1:21" ht="25.5">
      <c r="A23" s="80">
        <v>18</v>
      </c>
      <c r="B23" s="80"/>
      <c r="C23" s="80" t="s">
        <v>59</v>
      </c>
      <c r="D23" s="45"/>
      <c r="E23" s="45"/>
      <c r="F23" s="41"/>
      <c r="G23" s="83"/>
      <c r="H23" s="20" t="s">
        <v>60</v>
      </c>
      <c r="I23" s="86">
        <v>5</v>
      </c>
      <c r="J23" s="57"/>
      <c r="K23" s="57"/>
      <c r="L23" s="74"/>
      <c r="M23" s="75"/>
      <c r="N23" s="74"/>
      <c r="O23" s="84"/>
      <c r="P23" s="87" t="s">
        <v>14</v>
      </c>
      <c r="Q23" s="90"/>
      <c r="R23" s="90"/>
      <c r="S23" s="90"/>
      <c r="T23" s="12" t="s">
        <v>15</v>
      </c>
      <c r="U23" s="91"/>
    </row>
    <row r="24" spans="1:21" ht="13.5">
      <c r="A24" s="80">
        <v>19</v>
      </c>
      <c r="B24" s="80"/>
      <c r="C24" s="80" t="s">
        <v>61</v>
      </c>
      <c r="D24" s="45"/>
      <c r="E24" s="45"/>
      <c r="F24" s="41"/>
      <c r="G24" s="83"/>
      <c r="H24" s="20" t="s">
        <v>41</v>
      </c>
      <c r="I24" s="86">
        <v>1</v>
      </c>
      <c r="J24" s="57"/>
      <c r="K24" s="57"/>
      <c r="L24" s="74"/>
      <c r="M24" s="75"/>
      <c r="N24" s="74"/>
      <c r="O24" s="84"/>
      <c r="P24" s="87" t="s">
        <v>14</v>
      </c>
      <c r="Q24" s="90"/>
      <c r="R24" s="90"/>
      <c r="S24" s="90"/>
      <c r="T24" s="12" t="s">
        <v>15</v>
      </c>
      <c r="U24" s="91"/>
    </row>
    <row r="25" spans="1:21" ht="13.5">
      <c r="A25" s="80">
        <v>20</v>
      </c>
      <c r="B25" s="80"/>
      <c r="C25" s="80" t="s">
        <v>61</v>
      </c>
      <c r="D25" s="45"/>
      <c r="E25" s="45"/>
      <c r="F25" s="41"/>
      <c r="G25" s="83"/>
      <c r="H25" s="20" t="s">
        <v>41</v>
      </c>
      <c r="I25" s="86">
        <v>2</v>
      </c>
      <c r="J25" s="57"/>
      <c r="K25" s="57"/>
      <c r="L25" s="74"/>
      <c r="M25" s="75"/>
      <c r="N25" s="74"/>
      <c r="O25" s="84"/>
      <c r="P25" s="87" t="s">
        <v>14</v>
      </c>
      <c r="Q25" s="90"/>
      <c r="R25" s="90"/>
      <c r="S25" s="90"/>
      <c r="T25" s="12" t="s">
        <v>15</v>
      </c>
      <c r="U25" s="91"/>
    </row>
    <row r="26" spans="1:21" ht="13.5">
      <c r="A26" s="80">
        <v>21</v>
      </c>
      <c r="B26" s="80"/>
      <c r="C26" s="80" t="s">
        <v>62</v>
      </c>
      <c r="D26" s="45"/>
      <c r="E26" s="45"/>
      <c r="F26" s="41"/>
      <c r="G26" s="83"/>
      <c r="H26" s="20" t="s">
        <v>41</v>
      </c>
      <c r="I26" s="86">
        <v>1</v>
      </c>
      <c r="J26" s="57"/>
      <c r="K26" s="57"/>
      <c r="L26" s="74"/>
      <c r="M26" s="75"/>
      <c r="N26" s="74"/>
      <c r="O26" s="84"/>
      <c r="P26" s="87" t="s">
        <v>14</v>
      </c>
      <c r="Q26" s="90"/>
      <c r="R26" s="90"/>
      <c r="S26" s="90"/>
      <c r="T26" s="12" t="s">
        <v>15</v>
      </c>
      <c r="U26" s="91"/>
    </row>
    <row r="27" spans="1:21" ht="13.5">
      <c r="A27" s="80">
        <v>22</v>
      </c>
      <c r="B27" s="80"/>
      <c r="C27" s="80" t="s">
        <v>63</v>
      </c>
      <c r="D27" s="45"/>
      <c r="E27" s="45"/>
      <c r="F27" s="41"/>
      <c r="G27" s="83"/>
      <c r="H27" s="20" t="s">
        <v>64</v>
      </c>
      <c r="I27" s="86">
        <v>1</v>
      </c>
      <c r="J27" s="57"/>
      <c r="K27" s="57"/>
      <c r="L27" s="74"/>
      <c r="M27" s="75"/>
      <c r="N27" s="74"/>
      <c r="O27" s="84"/>
      <c r="P27" s="87" t="s">
        <v>14</v>
      </c>
      <c r="Q27" s="90"/>
      <c r="R27" s="90"/>
      <c r="S27" s="90"/>
      <c r="T27" s="12" t="s">
        <v>15</v>
      </c>
      <c r="U27" s="91"/>
    </row>
    <row r="28" spans="1:21" ht="13.5">
      <c r="A28" s="80">
        <v>23</v>
      </c>
      <c r="B28" s="80"/>
      <c r="C28" s="80" t="s">
        <v>65</v>
      </c>
      <c r="D28" s="45"/>
      <c r="E28" s="45"/>
      <c r="F28" s="41"/>
      <c r="G28" s="83"/>
      <c r="H28" s="20" t="s">
        <v>41</v>
      </c>
      <c r="I28" s="86">
        <v>10</v>
      </c>
      <c r="J28" s="57"/>
      <c r="K28" s="57"/>
      <c r="L28" s="74"/>
      <c r="M28" s="75"/>
      <c r="N28" s="74"/>
      <c r="O28" s="84"/>
      <c r="P28" s="87" t="s">
        <v>14</v>
      </c>
      <c r="Q28" s="90"/>
      <c r="R28" s="90"/>
      <c r="S28" s="90"/>
      <c r="T28" s="12" t="s">
        <v>15</v>
      </c>
      <c r="U28" s="91"/>
    </row>
    <row r="29" spans="1:21" ht="13.5">
      <c r="A29" s="80">
        <v>24</v>
      </c>
      <c r="B29" s="80"/>
      <c r="C29" s="80" t="s">
        <v>66</v>
      </c>
      <c r="D29" s="45"/>
      <c r="E29" s="45"/>
      <c r="F29" s="41"/>
      <c r="G29" s="83"/>
      <c r="H29" s="20" t="s">
        <v>64</v>
      </c>
      <c r="I29" s="86">
        <v>74</v>
      </c>
      <c r="J29" s="57"/>
      <c r="K29" s="57"/>
      <c r="L29" s="74"/>
      <c r="M29" s="75"/>
      <c r="N29" s="74"/>
      <c r="O29" s="84"/>
      <c r="P29" s="87" t="s">
        <v>14</v>
      </c>
      <c r="Q29" s="90"/>
      <c r="R29" s="90"/>
      <c r="S29" s="90"/>
      <c r="T29" s="12" t="s">
        <v>15</v>
      </c>
      <c r="U29" s="91"/>
    </row>
    <row r="30" spans="1:21" ht="13.5">
      <c r="A30" s="80">
        <v>25</v>
      </c>
      <c r="B30" s="80"/>
      <c r="C30" s="80" t="s">
        <v>67</v>
      </c>
      <c r="D30" s="45"/>
      <c r="E30" s="45"/>
      <c r="F30" s="41"/>
      <c r="G30" s="83"/>
      <c r="H30" s="20" t="s">
        <v>41</v>
      </c>
      <c r="I30" s="86">
        <v>6</v>
      </c>
      <c r="J30" s="57"/>
      <c r="K30" s="57"/>
      <c r="L30" s="74"/>
      <c r="M30" s="75"/>
      <c r="N30" s="74"/>
      <c r="O30" s="84"/>
      <c r="P30" s="87" t="s">
        <v>14</v>
      </c>
      <c r="Q30" s="90"/>
      <c r="R30" s="90"/>
      <c r="S30" s="90"/>
      <c r="T30" s="12" t="s">
        <v>15</v>
      </c>
      <c r="U30" s="91"/>
    </row>
    <row r="31" spans="1:21" ht="13.5">
      <c r="A31" s="80">
        <v>26</v>
      </c>
      <c r="B31" s="80"/>
      <c r="C31" s="80" t="s">
        <v>68</v>
      </c>
      <c r="D31" s="45"/>
      <c r="E31" s="45"/>
      <c r="F31" s="41"/>
      <c r="G31" s="83"/>
      <c r="H31" s="20" t="s">
        <v>41</v>
      </c>
      <c r="I31" s="86">
        <v>1</v>
      </c>
      <c r="J31" s="57"/>
      <c r="K31" s="57"/>
      <c r="L31" s="74"/>
      <c r="M31" s="75"/>
      <c r="N31" s="74"/>
      <c r="O31" s="84"/>
      <c r="P31" s="87" t="s">
        <v>14</v>
      </c>
      <c r="Q31" s="90"/>
      <c r="R31" s="90"/>
      <c r="S31" s="90"/>
      <c r="T31" s="12" t="s">
        <v>15</v>
      </c>
      <c r="U31" s="91"/>
    </row>
    <row r="32" spans="1:21" ht="13.5">
      <c r="A32" s="80">
        <v>27</v>
      </c>
      <c r="B32" s="80"/>
      <c r="C32" s="80" t="s">
        <v>69</v>
      </c>
      <c r="D32" s="45"/>
      <c r="E32" s="45"/>
      <c r="F32" s="41"/>
      <c r="G32" s="83"/>
      <c r="H32" s="20" t="s">
        <v>70</v>
      </c>
      <c r="I32" s="86">
        <v>8</v>
      </c>
      <c r="J32" s="57"/>
      <c r="K32" s="57"/>
      <c r="L32" s="74"/>
      <c r="M32" s="75"/>
      <c r="N32" s="74"/>
      <c r="O32" s="84"/>
      <c r="P32" s="87" t="s">
        <v>14</v>
      </c>
      <c r="Q32" s="90"/>
      <c r="R32" s="90"/>
      <c r="S32" s="90"/>
      <c r="T32" s="12" t="s">
        <v>15</v>
      </c>
      <c r="U32" s="91"/>
    </row>
    <row r="33" spans="1:21" ht="13.5">
      <c r="A33" s="80">
        <v>28</v>
      </c>
      <c r="B33" s="80"/>
      <c r="C33" s="80" t="s">
        <v>71</v>
      </c>
      <c r="D33" s="45"/>
      <c r="E33" s="45"/>
      <c r="F33" s="41"/>
      <c r="G33" s="83"/>
      <c r="H33" s="20" t="s">
        <v>64</v>
      </c>
      <c r="I33" s="86">
        <v>3</v>
      </c>
      <c r="J33" s="57"/>
      <c r="K33" s="57"/>
      <c r="L33" s="74"/>
      <c r="M33" s="75"/>
      <c r="N33" s="74"/>
      <c r="O33" s="84"/>
      <c r="P33" s="87" t="s">
        <v>14</v>
      </c>
      <c r="Q33" s="90"/>
      <c r="R33" s="90"/>
      <c r="S33" s="90"/>
      <c r="T33" s="12" t="s">
        <v>15</v>
      </c>
      <c r="U33" s="91"/>
    </row>
    <row r="34" spans="1:21" ht="13.5">
      <c r="A34" s="80">
        <v>29</v>
      </c>
      <c r="B34" s="80"/>
      <c r="C34" s="80" t="s">
        <v>72</v>
      </c>
      <c r="D34" s="45"/>
      <c r="E34" s="45"/>
      <c r="F34" s="41"/>
      <c r="G34" s="83"/>
      <c r="H34" s="20" t="s">
        <v>64</v>
      </c>
      <c r="I34" s="86">
        <v>1</v>
      </c>
      <c r="J34" s="57"/>
      <c r="K34" s="57"/>
      <c r="L34" s="74"/>
      <c r="M34" s="75"/>
      <c r="N34" s="74"/>
      <c r="O34" s="84"/>
      <c r="P34" s="87" t="s">
        <v>14</v>
      </c>
      <c r="Q34" s="90"/>
      <c r="R34" s="90"/>
      <c r="S34" s="90"/>
      <c r="T34" s="12" t="s">
        <v>15</v>
      </c>
      <c r="U34" s="91"/>
    </row>
    <row r="35" spans="1:21" ht="13.5">
      <c r="A35" s="80">
        <v>30</v>
      </c>
      <c r="B35" s="80"/>
      <c r="C35" s="80" t="s">
        <v>73</v>
      </c>
      <c r="D35" s="45"/>
      <c r="E35" s="45"/>
      <c r="F35" s="41"/>
      <c r="G35" s="83"/>
      <c r="H35" s="20" t="s">
        <v>64</v>
      </c>
      <c r="I35" s="86">
        <v>4</v>
      </c>
      <c r="J35" s="57"/>
      <c r="K35" s="57"/>
      <c r="L35" s="74"/>
      <c r="M35" s="75"/>
      <c r="N35" s="74"/>
      <c r="O35" s="84"/>
      <c r="P35" s="87" t="s">
        <v>14</v>
      </c>
      <c r="Q35" s="90"/>
      <c r="R35" s="90"/>
      <c r="S35" s="90"/>
      <c r="T35" s="12" t="s">
        <v>15</v>
      </c>
      <c r="U35" s="91"/>
    </row>
    <row r="36" spans="1:21" ht="13.5">
      <c r="A36" s="80">
        <v>31</v>
      </c>
      <c r="B36" s="80"/>
      <c r="C36" s="80" t="s">
        <v>74</v>
      </c>
      <c r="D36" s="45"/>
      <c r="E36" s="45"/>
      <c r="F36" s="41"/>
      <c r="G36" s="83"/>
      <c r="H36" s="20" t="s">
        <v>64</v>
      </c>
      <c r="I36" s="86">
        <v>2</v>
      </c>
      <c r="J36" s="57"/>
      <c r="K36" s="57"/>
      <c r="L36" s="74"/>
      <c r="M36" s="75"/>
      <c r="N36" s="74"/>
      <c r="O36" s="84"/>
      <c r="P36" s="87" t="s">
        <v>14</v>
      </c>
      <c r="Q36" s="90"/>
      <c r="R36" s="90"/>
      <c r="S36" s="90"/>
      <c r="T36" s="12" t="s">
        <v>15</v>
      </c>
      <c r="U36" s="91"/>
    </row>
    <row r="37" spans="1:21" ht="13.5">
      <c r="A37" s="80">
        <v>32</v>
      </c>
      <c r="B37" s="80"/>
      <c r="C37" s="80" t="s">
        <v>75</v>
      </c>
      <c r="D37" s="45"/>
      <c r="E37" s="45"/>
      <c r="F37" s="41"/>
      <c r="G37" s="83"/>
      <c r="H37" s="20" t="s">
        <v>64</v>
      </c>
      <c r="I37" s="86">
        <v>3</v>
      </c>
      <c r="J37" s="57"/>
      <c r="K37" s="57"/>
      <c r="L37" s="74"/>
      <c r="M37" s="75"/>
      <c r="N37" s="74"/>
      <c r="O37" s="84"/>
      <c r="P37" s="87" t="s">
        <v>14</v>
      </c>
      <c r="Q37" s="90"/>
      <c r="R37" s="90"/>
      <c r="S37" s="90"/>
      <c r="T37" s="12" t="s">
        <v>15</v>
      </c>
      <c r="U37" s="91"/>
    </row>
    <row r="38" spans="1:21" ht="13.5">
      <c r="A38" s="80">
        <v>33</v>
      </c>
      <c r="B38" s="80"/>
      <c r="C38" s="80" t="s">
        <v>76</v>
      </c>
      <c r="D38" s="45"/>
      <c r="E38" s="45"/>
      <c r="F38" s="41"/>
      <c r="G38" s="83"/>
      <c r="H38" s="20" t="s">
        <v>64</v>
      </c>
      <c r="I38" s="86">
        <v>1</v>
      </c>
      <c r="J38" s="57"/>
      <c r="K38" s="57"/>
      <c r="L38" s="74"/>
      <c r="M38" s="75"/>
      <c r="N38" s="74"/>
      <c r="O38" s="84"/>
      <c r="P38" s="87" t="s">
        <v>14</v>
      </c>
      <c r="Q38" s="90"/>
      <c r="R38" s="90"/>
      <c r="S38" s="90"/>
      <c r="T38" s="12" t="s">
        <v>15</v>
      </c>
      <c r="U38" s="91"/>
    </row>
    <row r="39" spans="1:21" ht="13.5">
      <c r="A39" s="80">
        <v>34</v>
      </c>
      <c r="B39" s="80"/>
      <c r="C39" s="80" t="s">
        <v>77</v>
      </c>
      <c r="D39" s="45"/>
      <c r="E39" s="45"/>
      <c r="F39" s="41"/>
      <c r="G39" s="83"/>
      <c r="H39" s="20" t="s">
        <v>64</v>
      </c>
      <c r="I39" s="86">
        <v>1</v>
      </c>
      <c r="J39" s="57"/>
      <c r="K39" s="57"/>
      <c r="L39" s="74"/>
      <c r="M39" s="75"/>
      <c r="N39" s="74"/>
      <c r="O39" s="84"/>
      <c r="P39" s="87" t="s">
        <v>14</v>
      </c>
      <c r="Q39" s="90"/>
      <c r="R39" s="90"/>
      <c r="S39" s="90"/>
      <c r="T39" s="12" t="s">
        <v>15</v>
      </c>
      <c r="U39" s="91"/>
    </row>
    <row r="40" spans="1:21" ht="13.5">
      <c r="A40" s="80">
        <v>35</v>
      </c>
      <c r="B40" s="80"/>
      <c r="C40" s="80" t="s">
        <v>78</v>
      </c>
      <c r="D40" s="45"/>
      <c r="E40" s="45"/>
      <c r="F40" s="41"/>
      <c r="G40" s="83"/>
      <c r="H40" s="20" t="s">
        <v>64</v>
      </c>
      <c r="I40" s="86">
        <v>2</v>
      </c>
      <c r="J40" s="57"/>
      <c r="K40" s="57"/>
      <c r="L40" s="74"/>
      <c r="M40" s="75"/>
      <c r="N40" s="74"/>
      <c r="O40" s="84"/>
      <c r="P40" s="87" t="s">
        <v>14</v>
      </c>
      <c r="Q40" s="90"/>
      <c r="R40" s="90"/>
      <c r="S40" s="90"/>
      <c r="T40" s="12" t="s">
        <v>15</v>
      </c>
      <c r="U40" s="91"/>
    </row>
    <row r="41" spans="1:21" ht="25.5">
      <c r="A41" s="80">
        <v>36</v>
      </c>
      <c r="B41" s="80"/>
      <c r="C41" s="80" t="s">
        <v>79</v>
      </c>
      <c r="D41" s="45"/>
      <c r="E41" s="45"/>
      <c r="F41" s="41"/>
      <c r="G41" s="83"/>
      <c r="H41" s="20" t="s">
        <v>64</v>
      </c>
      <c r="I41" s="86">
        <v>2</v>
      </c>
      <c r="J41" s="57"/>
      <c r="K41" s="57"/>
      <c r="L41" s="74"/>
      <c r="M41" s="75"/>
      <c r="N41" s="74"/>
      <c r="O41" s="84"/>
      <c r="P41" s="87" t="s">
        <v>14</v>
      </c>
      <c r="Q41" s="90"/>
      <c r="R41" s="90"/>
      <c r="S41" s="90"/>
      <c r="T41" s="12" t="s">
        <v>15</v>
      </c>
      <c r="U41" s="91"/>
    </row>
    <row r="42" spans="1:21" ht="25.5">
      <c r="A42" s="80">
        <v>37</v>
      </c>
      <c r="B42" s="80"/>
      <c r="C42" s="80" t="s">
        <v>80</v>
      </c>
      <c r="D42" s="45"/>
      <c r="E42" s="45"/>
      <c r="F42" s="41"/>
      <c r="G42" s="83"/>
      <c r="H42" s="20" t="s">
        <v>64</v>
      </c>
      <c r="I42" s="86">
        <v>1</v>
      </c>
      <c r="J42" s="57"/>
      <c r="K42" s="57"/>
      <c r="L42" s="74"/>
      <c r="M42" s="75"/>
      <c r="N42" s="74"/>
      <c r="O42" s="84"/>
      <c r="P42" s="87" t="s">
        <v>14</v>
      </c>
      <c r="Q42" s="90"/>
      <c r="R42" s="90"/>
      <c r="S42" s="90"/>
      <c r="T42" s="12" t="s">
        <v>15</v>
      </c>
      <c r="U42" s="91"/>
    </row>
    <row r="43" spans="1:21" ht="25.5">
      <c r="A43" s="80">
        <v>38</v>
      </c>
      <c r="B43" s="80"/>
      <c r="C43" s="80" t="s">
        <v>81</v>
      </c>
      <c r="D43" s="45"/>
      <c r="E43" s="45"/>
      <c r="F43" s="41"/>
      <c r="G43" s="83"/>
      <c r="H43" s="20" t="s">
        <v>64</v>
      </c>
      <c r="I43" s="86">
        <v>1</v>
      </c>
      <c r="J43" s="57"/>
      <c r="K43" s="57"/>
      <c r="L43" s="74"/>
      <c r="M43" s="75"/>
      <c r="N43" s="74"/>
      <c r="O43" s="84"/>
      <c r="P43" s="87" t="s">
        <v>14</v>
      </c>
      <c r="Q43" s="90"/>
      <c r="R43" s="90"/>
      <c r="S43" s="90"/>
      <c r="T43" s="12" t="s">
        <v>15</v>
      </c>
      <c r="U43" s="91"/>
    </row>
    <row r="44" spans="1:21" ht="13.5">
      <c r="A44" s="80">
        <v>39</v>
      </c>
      <c r="B44" s="80"/>
      <c r="C44" s="80" t="s">
        <v>82</v>
      </c>
      <c r="D44" s="45"/>
      <c r="E44" s="45"/>
      <c r="F44" s="41"/>
      <c r="G44" s="83"/>
      <c r="H44" s="20" t="s">
        <v>64</v>
      </c>
      <c r="I44" s="86">
        <v>3</v>
      </c>
      <c r="J44" s="57"/>
      <c r="K44" s="57"/>
      <c r="L44" s="74"/>
      <c r="M44" s="75"/>
      <c r="N44" s="74"/>
      <c r="O44" s="84"/>
      <c r="P44" s="87" t="s">
        <v>14</v>
      </c>
      <c r="Q44" s="90"/>
      <c r="R44" s="90"/>
      <c r="S44" s="90"/>
      <c r="T44" s="12" t="s">
        <v>15</v>
      </c>
      <c r="U44" s="91"/>
    </row>
    <row r="45" spans="1:21" ht="13.5">
      <c r="A45" s="80">
        <v>40</v>
      </c>
      <c r="B45" s="80"/>
      <c r="C45" s="80" t="s">
        <v>83</v>
      </c>
      <c r="D45" s="45"/>
      <c r="E45" s="45"/>
      <c r="F45" s="41"/>
      <c r="G45" s="83"/>
      <c r="H45" s="20" t="s">
        <v>84</v>
      </c>
      <c r="I45" s="86">
        <v>12</v>
      </c>
      <c r="J45" s="57"/>
      <c r="K45" s="57"/>
      <c r="L45" s="74"/>
      <c r="M45" s="75"/>
      <c r="N45" s="74"/>
      <c r="O45" s="84"/>
      <c r="P45" s="87" t="s">
        <v>14</v>
      </c>
      <c r="Q45" s="90"/>
      <c r="R45" s="90"/>
      <c r="S45" s="90"/>
      <c r="T45" s="12" t="s">
        <v>15</v>
      </c>
      <c r="U45" s="91"/>
    </row>
    <row r="46" spans="1:21" ht="13.5">
      <c r="A46" s="80">
        <v>41</v>
      </c>
      <c r="B46" s="80"/>
      <c r="C46" s="80" t="s">
        <v>85</v>
      </c>
      <c r="D46" s="45"/>
      <c r="E46" s="45"/>
      <c r="F46" s="41"/>
      <c r="G46" s="83"/>
      <c r="H46" s="20" t="s">
        <v>84</v>
      </c>
      <c r="I46" s="86">
        <v>18</v>
      </c>
      <c r="J46" s="57"/>
      <c r="K46" s="57"/>
      <c r="L46" s="74"/>
      <c r="M46" s="75"/>
      <c r="N46" s="74"/>
      <c r="O46" s="84"/>
      <c r="P46" s="87" t="s">
        <v>14</v>
      </c>
      <c r="Q46" s="90"/>
      <c r="R46" s="90"/>
      <c r="S46" s="90"/>
      <c r="T46" s="12" t="s">
        <v>15</v>
      </c>
      <c r="U46" s="91"/>
    </row>
    <row r="47" spans="1:21" ht="13.5">
      <c r="A47" s="80">
        <v>42</v>
      </c>
      <c r="B47" s="80"/>
      <c r="C47" s="80" t="s">
        <v>86</v>
      </c>
      <c r="D47" s="45"/>
      <c r="E47" s="45"/>
      <c r="F47" s="41"/>
      <c r="G47" s="83"/>
      <c r="H47" s="20" t="s">
        <v>84</v>
      </c>
      <c r="I47" s="86">
        <v>8</v>
      </c>
      <c r="J47" s="57"/>
      <c r="K47" s="57"/>
      <c r="L47" s="74"/>
      <c r="M47" s="75"/>
      <c r="N47" s="74"/>
      <c r="O47" s="84"/>
      <c r="P47" s="87" t="s">
        <v>14</v>
      </c>
      <c r="Q47" s="90"/>
      <c r="R47" s="90"/>
      <c r="S47" s="90"/>
      <c r="T47" s="12" t="s">
        <v>15</v>
      </c>
      <c r="U47" s="91"/>
    </row>
    <row r="48" spans="1:21" ht="13.5">
      <c r="A48" s="80">
        <v>43</v>
      </c>
      <c r="B48" s="80"/>
      <c r="C48" s="80" t="s">
        <v>87</v>
      </c>
      <c r="D48" s="45"/>
      <c r="E48" s="45"/>
      <c r="F48" s="41"/>
      <c r="G48" s="83"/>
      <c r="H48" s="20" t="s">
        <v>84</v>
      </c>
      <c r="I48" s="86">
        <v>18</v>
      </c>
      <c r="J48" s="57"/>
      <c r="K48" s="57"/>
      <c r="L48" s="74"/>
      <c r="M48" s="75"/>
      <c r="N48" s="74"/>
      <c r="O48" s="84"/>
      <c r="P48" s="87" t="s">
        <v>14</v>
      </c>
      <c r="Q48" s="90"/>
      <c r="R48" s="90"/>
      <c r="S48" s="90"/>
      <c r="T48" s="12" t="s">
        <v>15</v>
      </c>
      <c r="U48" s="91"/>
    </row>
    <row r="49" spans="1:21" ht="13.5">
      <c r="A49" s="80">
        <v>44</v>
      </c>
      <c r="B49" s="80"/>
      <c r="C49" s="80" t="s">
        <v>88</v>
      </c>
      <c r="D49" s="45"/>
      <c r="E49" s="45"/>
      <c r="F49" s="41"/>
      <c r="G49" s="83"/>
      <c r="H49" s="20" t="s">
        <v>64</v>
      </c>
      <c r="I49" s="86">
        <v>3</v>
      </c>
      <c r="J49" s="57"/>
      <c r="K49" s="57"/>
      <c r="L49" s="74"/>
      <c r="M49" s="75"/>
      <c r="N49" s="74"/>
      <c r="O49" s="84"/>
      <c r="P49" s="87" t="s">
        <v>14</v>
      </c>
      <c r="Q49" s="90"/>
      <c r="R49" s="90"/>
      <c r="S49" s="90"/>
      <c r="T49" s="12" t="s">
        <v>15</v>
      </c>
      <c r="U49" s="91"/>
    </row>
    <row r="50" spans="1:21" ht="25.5">
      <c r="A50" s="80">
        <v>45</v>
      </c>
      <c r="B50" s="80"/>
      <c r="C50" s="80" t="s">
        <v>89</v>
      </c>
      <c r="D50" s="45"/>
      <c r="E50" s="45"/>
      <c r="F50" s="41"/>
      <c r="G50" s="83"/>
      <c r="H50" s="20" t="s">
        <v>41</v>
      </c>
      <c r="I50" s="86">
        <v>2</v>
      </c>
      <c r="J50" s="57"/>
      <c r="K50" s="57"/>
      <c r="L50" s="74"/>
      <c r="M50" s="75"/>
      <c r="N50" s="74"/>
      <c r="O50" s="84"/>
      <c r="P50" s="87" t="s">
        <v>14</v>
      </c>
      <c r="Q50" s="90"/>
      <c r="R50" s="90"/>
      <c r="S50" s="90"/>
      <c r="T50" s="12" t="s">
        <v>15</v>
      </c>
      <c r="U50" s="91"/>
    </row>
    <row r="51" spans="1:21" ht="25.5">
      <c r="A51" s="80">
        <v>46</v>
      </c>
      <c r="B51" s="80"/>
      <c r="C51" s="80" t="s">
        <v>90</v>
      </c>
      <c r="D51" s="45"/>
      <c r="E51" s="45"/>
      <c r="F51" s="41"/>
      <c r="G51" s="83"/>
      <c r="H51" s="20" t="s">
        <v>41</v>
      </c>
      <c r="I51" s="86">
        <v>2</v>
      </c>
      <c r="J51" s="57"/>
      <c r="K51" s="57"/>
      <c r="L51" s="74"/>
      <c r="M51" s="75"/>
      <c r="N51" s="74"/>
      <c r="O51" s="84"/>
      <c r="P51" s="87" t="s">
        <v>14</v>
      </c>
      <c r="Q51" s="90"/>
      <c r="R51" s="90"/>
      <c r="S51" s="90"/>
      <c r="T51" s="12" t="s">
        <v>15</v>
      </c>
      <c r="U51" s="91"/>
    </row>
    <row r="52" spans="1:21" ht="25.5">
      <c r="A52" s="80">
        <v>47</v>
      </c>
      <c r="B52" s="80"/>
      <c r="C52" s="80" t="s">
        <v>91</v>
      </c>
      <c r="D52" s="45"/>
      <c r="E52" s="45"/>
      <c r="F52" s="41"/>
      <c r="G52" s="83"/>
      <c r="H52" s="20" t="s">
        <v>41</v>
      </c>
      <c r="I52" s="86">
        <v>10</v>
      </c>
      <c r="J52" s="57"/>
      <c r="K52" s="57"/>
      <c r="L52" s="74"/>
      <c r="M52" s="75"/>
      <c r="N52" s="74"/>
      <c r="O52" s="84"/>
      <c r="P52" s="87" t="s">
        <v>14</v>
      </c>
      <c r="Q52" s="90"/>
      <c r="R52" s="90"/>
      <c r="S52" s="90"/>
      <c r="T52" s="12" t="s">
        <v>15</v>
      </c>
      <c r="U52" s="91"/>
    </row>
    <row r="53" spans="1:21" ht="25.5">
      <c r="A53" s="80">
        <v>48</v>
      </c>
      <c r="B53" s="80"/>
      <c r="C53" s="80" t="s">
        <v>92</v>
      </c>
      <c r="D53" s="45"/>
      <c r="E53" s="45"/>
      <c r="F53" s="41"/>
      <c r="G53" s="83"/>
      <c r="H53" s="20" t="s">
        <v>41</v>
      </c>
      <c r="I53" s="86">
        <v>2</v>
      </c>
      <c r="J53" s="57"/>
      <c r="K53" s="57"/>
      <c r="L53" s="74"/>
      <c r="M53" s="75"/>
      <c r="N53" s="74"/>
      <c r="O53" s="84"/>
      <c r="P53" s="87" t="s">
        <v>14</v>
      </c>
      <c r="Q53" s="90"/>
      <c r="R53" s="90"/>
      <c r="S53" s="90"/>
      <c r="T53" s="12" t="s">
        <v>15</v>
      </c>
      <c r="U53" s="91"/>
    </row>
    <row r="54" spans="1:21" ht="25.5">
      <c r="A54" s="80">
        <v>49</v>
      </c>
      <c r="B54" s="80"/>
      <c r="C54" s="80" t="s">
        <v>93</v>
      </c>
      <c r="D54" s="45"/>
      <c r="E54" s="45"/>
      <c r="F54" s="41"/>
      <c r="G54" s="83"/>
      <c r="H54" s="20" t="s">
        <v>41</v>
      </c>
      <c r="I54" s="86">
        <v>8</v>
      </c>
      <c r="J54" s="57"/>
      <c r="K54" s="57"/>
      <c r="L54" s="74"/>
      <c r="M54" s="75"/>
      <c r="N54" s="74"/>
      <c r="O54" s="84"/>
      <c r="P54" s="87" t="s">
        <v>14</v>
      </c>
      <c r="Q54" s="90"/>
      <c r="R54" s="90"/>
      <c r="S54" s="90"/>
      <c r="T54" s="12" t="s">
        <v>15</v>
      </c>
      <c r="U54" s="91"/>
    </row>
    <row r="55" spans="1:21" ht="25.5">
      <c r="A55" s="80">
        <v>50</v>
      </c>
      <c r="B55" s="80"/>
      <c r="C55" s="80" t="s">
        <v>94</v>
      </c>
      <c r="D55" s="45"/>
      <c r="E55" s="45"/>
      <c r="F55" s="41"/>
      <c r="G55" s="83"/>
      <c r="H55" s="20" t="s">
        <v>41</v>
      </c>
      <c r="I55" s="86">
        <v>2</v>
      </c>
      <c r="J55" s="57"/>
      <c r="K55" s="57"/>
      <c r="L55" s="74"/>
      <c r="M55" s="75"/>
      <c r="N55" s="74"/>
      <c r="O55" s="84"/>
      <c r="P55" s="87" t="s">
        <v>14</v>
      </c>
      <c r="Q55" s="90"/>
      <c r="R55" s="90"/>
      <c r="S55" s="90"/>
      <c r="T55" s="12" t="s">
        <v>15</v>
      </c>
      <c r="U55" s="91"/>
    </row>
    <row r="56" spans="1:21" ht="25.5">
      <c r="A56" s="80">
        <v>51</v>
      </c>
      <c r="B56" s="80"/>
      <c r="C56" s="80" t="s">
        <v>95</v>
      </c>
      <c r="D56" s="45"/>
      <c r="E56" s="45"/>
      <c r="F56" s="41"/>
      <c r="G56" s="83"/>
      <c r="H56" s="20" t="s">
        <v>41</v>
      </c>
      <c r="I56" s="86">
        <v>2</v>
      </c>
      <c r="J56" s="57"/>
      <c r="K56" s="57"/>
      <c r="L56" s="74"/>
      <c r="M56" s="75"/>
      <c r="N56" s="74"/>
      <c r="O56" s="84"/>
      <c r="P56" s="87" t="s">
        <v>14</v>
      </c>
      <c r="Q56" s="90"/>
      <c r="R56" s="90"/>
      <c r="S56" s="90"/>
      <c r="T56" s="12" t="s">
        <v>15</v>
      </c>
      <c r="U56" s="91"/>
    </row>
    <row r="57" spans="1:21" ht="25.5">
      <c r="A57" s="80">
        <v>52</v>
      </c>
      <c r="B57" s="80"/>
      <c r="C57" s="80" t="s">
        <v>96</v>
      </c>
      <c r="D57" s="45"/>
      <c r="E57" s="45"/>
      <c r="F57" s="41"/>
      <c r="G57" s="83"/>
      <c r="H57" s="20" t="s">
        <v>41</v>
      </c>
      <c r="I57" s="86">
        <v>10</v>
      </c>
      <c r="J57" s="57"/>
      <c r="K57" s="57"/>
      <c r="L57" s="74"/>
      <c r="M57" s="75"/>
      <c r="N57" s="74"/>
      <c r="O57" s="84"/>
      <c r="P57" s="87" t="s">
        <v>14</v>
      </c>
      <c r="Q57" s="90"/>
      <c r="R57" s="90"/>
      <c r="S57" s="90"/>
      <c r="T57" s="12" t="s">
        <v>15</v>
      </c>
      <c r="U57" s="91"/>
    </row>
    <row r="58" spans="1:21" ht="25.5">
      <c r="A58" s="80">
        <v>53</v>
      </c>
      <c r="B58" s="80"/>
      <c r="C58" s="80" t="s">
        <v>97</v>
      </c>
      <c r="D58" s="45"/>
      <c r="E58" s="45"/>
      <c r="F58" s="41"/>
      <c r="G58" s="83"/>
      <c r="H58" s="20" t="s">
        <v>41</v>
      </c>
      <c r="I58" s="86">
        <v>2</v>
      </c>
      <c r="J58" s="57"/>
      <c r="K58" s="57"/>
      <c r="L58" s="74"/>
      <c r="M58" s="75"/>
      <c r="N58" s="74"/>
      <c r="O58" s="84"/>
      <c r="P58" s="87" t="s">
        <v>14</v>
      </c>
      <c r="Q58" s="90"/>
      <c r="R58" s="90"/>
      <c r="S58" s="90"/>
      <c r="T58" s="12" t="s">
        <v>15</v>
      </c>
      <c r="U58" s="91"/>
    </row>
    <row r="59" spans="1:21" ht="24.75">
      <c r="A59" s="80">
        <v>54</v>
      </c>
      <c r="B59" s="80"/>
      <c r="C59" s="80" t="s">
        <v>98</v>
      </c>
      <c r="D59" s="45"/>
      <c r="E59" s="45"/>
      <c r="F59" s="41"/>
      <c r="G59" s="83"/>
      <c r="H59" s="20" t="s">
        <v>64</v>
      </c>
      <c r="I59" s="86">
        <v>1</v>
      </c>
      <c r="J59" s="57"/>
      <c r="K59" s="57"/>
      <c r="L59" s="74"/>
      <c r="M59" s="75"/>
      <c r="N59" s="74"/>
      <c r="O59" s="84"/>
      <c r="P59" s="87" t="s">
        <v>14</v>
      </c>
      <c r="Q59" s="90"/>
      <c r="R59" s="90"/>
      <c r="S59" s="90"/>
      <c r="T59" s="12" t="s">
        <v>15</v>
      </c>
      <c r="U59" s="91"/>
    </row>
    <row r="60" spans="1:21" ht="24.75">
      <c r="A60" s="80">
        <v>55</v>
      </c>
      <c r="B60" s="80"/>
      <c r="C60" s="80" t="s">
        <v>99</v>
      </c>
      <c r="D60" s="45"/>
      <c r="E60" s="45"/>
      <c r="F60" s="41"/>
      <c r="G60" s="83"/>
      <c r="H60" s="20" t="s">
        <v>64</v>
      </c>
      <c r="I60" s="86">
        <v>2</v>
      </c>
      <c r="J60" s="57"/>
      <c r="K60" s="57"/>
      <c r="L60" s="74"/>
      <c r="M60" s="75"/>
      <c r="N60" s="74"/>
      <c r="O60" s="84"/>
      <c r="P60" s="87" t="s">
        <v>14</v>
      </c>
      <c r="Q60" s="90"/>
      <c r="R60" s="90"/>
      <c r="S60" s="90"/>
      <c r="T60" s="12" t="s">
        <v>15</v>
      </c>
      <c r="U60" s="91"/>
    </row>
    <row r="61" spans="1:21" ht="24.75">
      <c r="A61" s="80">
        <v>56</v>
      </c>
      <c r="B61" s="80"/>
      <c r="C61" s="80" t="s">
        <v>100</v>
      </c>
      <c r="D61" s="45"/>
      <c r="E61" s="45"/>
      <c r="F61" s="41"/>
      <c r="G61" s="83"/>
      <c r="H61" s="20" t="s">
        <v>64</v>
      </c>
      <c r="I61" s="86">
        <v>2</v>
      </c>
      <c r="J61" s="57"/>
      <c r="K61" s="57"/>
      <c r="L61" s="74"/>
      <c r="M61" s="75"/>
      <c r="N61" s="74"/>
      <c r="O61" s="84"/>
      <c r="P61" s="87" t="s">
        <v>14</v>
      </c>
      <c r="Q61" s="90"/>
      <c r="R61" s="90"/>
      <c r="S61" s="90"/>
      <c r="T61" s="12" t="s">
        <v>15</v>
      </c>
      <c r="U61" s="91"/>
    </row>
    <row r="62" spans="1:21" ht="24.75">
      <c r="A62" s="80">
        <v>57</v>
      </c>
      <c r="B62" s="80"/>
      <c r="C62" s="80" t="s">
        <v>101</v>
      </c>
      <c r="D62" s="45"/>
      <c r="E62" s="45"/>
      <c r="F62" s="41"/>
      <c r="G62" s="83"/>
      <c r="H62" s="20" t="s">
        <v>64</v>
      </c>
      <c r="I62" s="86">
        <v>3</v>
      </c>
      <c r="J62" s="57"/>
      <c r="K62" s="57"/>
      <c r="L62" s="74"/>
      <c r="M62" s="75"/>
      <c r="N62" s="74"/>
      <c r="O62" s="84"/>
      <c r="P62" s="87" t="s">
        <v>14</v>
      </c>
      <c r="Q62" s="90"/>
      <c r="R62" s="90"/>
      <c r="S62" s="90"/>
      <c r="T62" s="12" t="s">
        <v>15</v>
      </c>
      <c r="U62" s="91"/>
    </row>
    <row r="63" spans="1:21" ht="13.5">
      <c r="A63" s="80">
        <v>58</v>
      </c>
      <c r="B63" s="80"/>
      <c r="C63" s="80" t="s">
        <v>102</v>
      </c>
      <c r="D63" s="45"/>
      <c r="E63" s="45"/>
      <c r="F63" s="41"/>
      <c r="G63" s="83"/>
      <c r="H63" s="20" t="s">
        <v>64</v>
      </c>
      <c r="I63" s="86">
        <v>3</v>
      </c>
      <c r="J63" s="57"/>
      <c r="K63" s="57"/>
      <c r="L63" s="74"/>
      <c r="M63" s="75"/>
      <c r="N63" s="74"/>
      <c r="O63" s="84"/>
      <c r="P63" s="87" t="s">
        <v>14</v>
      </c>
      <c r="Q63" s="90"/>
      <c r="R63" s="90"/>
      <c r="S63" s="90"/>
      <c r="T63" s="12" t="s">
        <v>15</v>
      </c>
      <c r="U63" s="91"/>
    </row>
    <row r="64" spans="1:21" ht="38.25">
      <c r="A64" s="80">
        <v>59</v>
      </c>
      <c r="B64" s="80"/>
      <c r="C64" s="80" t="s">
        <v>103</v>
      </c>
      <c r="D64" s="45"/>
      <c r="E64" s="45"/>
      <c r="F64" s="41"/>
      <c r="G64" s="83"/>
      <c r="H64" s="20" t="s">
        <v>64</v>
      </c>
      <c r="I64" s="86">
        <v>2</v>
      </c>
      <c r="J64" s="57"/>
      <c r="K64" s="57"/>
      <c r="L64" s="74"/>
      <c r="M64" s="75"/>
      <c r="N64" s="74"/>
      <c r="O64" s="84"/>
      <c r="P64" s="87" t="s">
        <v>14</v>
      </c>
      <c r="Q64" s="90"/>
      <c r="R64" s="90"/>
      <c r="S64" s="90"/>
      <c r="T64" s="12" t="s">
        <v>15</v>
      </c>
      <c r="U64" s="91"/>
    </row>
    <row r="65" spans="1:21" ht="38.25">
      <c r="A65" s="80">
        <v>60</v>
      </c>
      <c r="B65" s="80"/>
      <c r="C65" s="80" t="s">
        <v>104</v>
      </c>
      <c r="D65" s="45"/>
      <c r="E65" s="45"/>
      <c r="F65" s="41"/>
      <c r="G65" s="83"/>
      <c r="H65" s="20" t="s">
        <v>64</v>
      </c>
      <c r="I65" s="86">
        <v>2</v>
      </c>
      <c r="J65" s="57"/>
      <c r="K65" s="57"/>
      <c r="L65" s="74"/>
      <c r="M65" s="75"/>
      <c r="N65" s="74"/>
      <c r="O65" s="84"/>
      <c r="P65" s="87" t="s">
        <v>14</v>
      </c>
      <c r="Q65" s="90"/>
      <c r="R65" s="90"/>
      <c r="S65" s="90"/>
      <c r="T65" s="12" t="s">
        <v>15</v>
      </c>
      <c r="U65" s="91"/>
    </row>
    <row r="66" spans="1:21" ht="24.75">
      <c r="A66" s="80">
        <v>61</v>
      </c>
      <c r="B66" s="80"/>
      <c r="C66" s="80" t="s">
        <v>105</v>
      </c>
      <c r="D66" s="45"/>
      <c r="E66" s="45"/>
      <c r="F66" s="41"/>
      <c r="G66" s="83"/>
      <c r="H66" s="20" t="s">
        <v>64</v>
      </c>
      <c r="I66" s="86">
        <v>1</v>
      </c>
      <c r="J66" s="57"/>
      <c r="K66" s="57"/>
      <c r="L66" s="74"/>
      <c r="M66" s="75"/>
      <c r="N66" s="74"/>
      <c r="O66" s="84"/>
      <c r="P66" s="87" t="s">
        <v>14</v>
      </c>
      <c r="Q66" s="90"/>
      <c r="R66" s="90"/>
      <c r="S66" s="90"/>
      <c r="T66" s="12" t="s">
        <v>15</v>
      </c>
      <c r="U66" s="91"/>
    </row>
    <row r="67" spans="1:21" ht="25.5">
      <c r="A67" s="80">
        <v>62</v>
      </c>
      <c r="B67" s="80"/>
      <c r="C67" s="80" t="s">
        <v>106</v>
      </c>
      <c r="D67" s="45"/>
      <c r="E67" s="45"/>
      <c r="F67" s="41"/>
      <c r="G67" s="83"/>
      <c r="H67" s="20" t="s">
        <v>64</v>
      </c>
      <c r="I67" s="86">
        <v>3</v>
      </c>
      <c r="J67" s="57"/>
      <c r="K67" s="57"/>
      <c r="L67" s="74"/>
      <c r="M67" s="75"/>
      <c r="N67" s="74"/>
      <c r="O67" s="84"/>
      <c r="P67" s="87" t="s">
        <v>14</v>
      </c>
      <c r="Q67" s="90"/>
      <c r="R67" s="90"/>
      <c r="S67" s="90"/>
      <c r="T67" s="12" t="s">
        <v>15</v>
      </c>
      <c r="U67" s="91"/>
    </row>
    <row r="68" spans="1:21" ht="25.5">
      <c r="A68" s="80">
        <v>63</v>
      </c>
      <c r="B68" s="80"/>
      <c r="C68" s="80" t="s">
        <v>107</v>
      </c>
      <c r="D68" s="45"/>
      <c r="E68" s="45"/>
      <c r="F68" s="41"/>
      <c r="G68" s="83"/>
      <c r="H68" s="20" t="s">
        <v>64</v>
      </c>
      <c r="I68" s="86">
        <v>1</v>
      </c>
      <c r="J68" s="57"/>
      <c r="K68" s="57"/>
      <c r="L68" s="74"/>
      <c r="M68" s="75"/>
      <c r="N68" s="74"/>
      <c r="O68" s="84"/>
      <c r="P68" s="87" t="s">
        <v>14</v>
      </c>
      <c r="Q68" s="90"/>
      <c r="R68" s="90"/>
      <c r="S68" s="90"/>
      <c r="T68" s="12" t="s">
        <v>15</v>
      </c>
      <c r="U68" s="91"/>
    </row>
    <row r="69" spans="1:21" ht="25.5">
      <c r="A69" s="80">
        <v>64</v>
      </c>
      <c r="B69" s="80"/>
      <c r="C69" s="80" t="s">
        <v>108</v>
      </c>
      <c r="D69" s="45"/>
      <c r="E69" s="45"/>
      <c r="F69" s="41"/>
      <c r="G69" s="83"/>
      <c r="H69" s="20" t="s">
        <v>64</v>
      </c>
      <c r="I69" s="86">
        <v>3</v>
      </c>
      <c r="J69" s="57"/>
      <c r="K69" s="57"/>
      <c r="L69" s="74"/>
      <c r="M69" s="75"/>
      <c r="N69" s="74"/>
      <c r="O69" s="84"/>
      <c r="P69" s="87" t="s">
        <v>14</v>
      </c>
      <c r="Q69" s="90"/>
      <c r="R69" s="90"/>
      <c r="S69" s="90"/>
      <c r="T69" s="12" t="s">
        <v>15</v>
      </c>
      <c r="U69" s="91"/>
    </row>
    <row r="70" spans="1:21" ht="13.5">
      <c r="A70" s="80">
        <v>65</v>
      </c>
      <c r="B70" s="80"/>
      <c r="C70" s="80" t="s">
        <v>109</v>
      </c>
      <c r="D70" s="45"/>
      <c r="E70" s="45"/>
      <c r="F70" s="41"/>
      <c r="G70" s="83"/>
      <c r="H70" s="20" t="s">
        <v>64</v>
      </c>
      <c r="I70" s="86">
        <v>1</v>
      </c>
      <c r="J70" s="57"/>
      <c r="K70" s="57"/>
      <c r="L70" s="74"/>
      <c r="M70" s="75"/>
      <c r="N70" s="74"/>
      <c r="O70" s="84"/>
      <c r="P70" s="87" t="s">
        <v>14</v>
      </c>
      <c r="Q70" s="90"/>
      <c r="R70" s="90"/>
      <c r="S70" s="90"/>
      <c r="T70" s="12" t="s">
        <v>15</v>
      </c>
      <c r="U70" s="91"/>
    </row>
    <row r="71" spans="1:21" ht="13.5">
      <c r="A71" s="80">
        <v>66</v>
      </c>
      <c r="B71" s="80"/>
      <c r="C71" s="80" t="s">
        <v>110</v>
      </c>
      <c r="D71" s="45"/>
      <c r="E71" s="45"/>
      <c r="F71" s="41"/>
      <c r="G71" s="83"/>
      <c r="H71" s="20" t="s">
        <v>64</v>
      </c>
      <c r="I71" s="86">
        <v>1</v>
      </c>
      <c r="J71" s="57"/>
      <c r="K71" s="57"/>
      <c r="L71" s="74"/>
      <c r="M71" s="75"/>
      <c r="N71" s="74"/>
      <c r="O71" s="84"/>
      <c r="P71" s="87" t="s">
        <v>14</v>
      </c>
      <c r="Q71" s="90"/>
      <c r="R71" s="90"/>
      <c r="S71" s="90"/>
      <c r="T71" s="12" t="s">
        <v>15</v>
      </c>
      <c r="U71" s="91"/>
    </row>
    <row r="72" spans="1:21" ht="13.5">
      <c r="A72" s="80">
        <v>67</v>
      </c>
      <c r="B72" s="80"/>
      <c r="C72" s="80" t="s">
        <v>111</v>
      </c>
      <c r="D72" s="45"/>
      <c r="E72" s="45"/>
      <c r="F72" s="41"/>
      <c r="G72" s="83"/>
      <c r="H72" s="20" t="s">
        <v>64</v>
      </c>
      <c r="I72" s="86">
        <v>2</v>
      </c>
      <c r="J72" s="57"/>
      <c r="K72" s="57"/>
      <c r="L72" s="74"/>
      <c r="M72" s="75"/>
      <c r="N72" s="74"/>
      <c r="O72" s="84"/>
      <c r="P72" s="87" t="s">
        <v>14</v>
      </c>
      <c r="Q72" s="90"/>
      <c r="R72" s="90"/>
      <c r="S72" s="90"/>
      <c r="T72" s="12" t="s">
        <v>15</v>
      </c>
      <c r="U72" s="91"/>
    </row>
    <row r="73" spans="1:21" ht="13.5">
      <c r="A73" s="80">
        <v>68</v>
      </c>
      <c r="B73" s="80"/>
      <c r="C73" s="80" t="s">
        <v>112</v>
      </c>
      <c r="D73" s="45"/>
      <c r="E73" s="45"/>
      <c r="F73" s="41"/>
      <c r="G73" s="83"/>
      <c r="H73" s="20" t="s">
        <v>64</v>
      </c>
      <c r="I73" s="86">
        <v>2</v>
      </c>
      <c r="J73" s="57"/>
      <c r="K73" s="57"/>
      <c r="L73" s="74"/>
      <c r="M73" s="75"/>
      <c r="N73" s="74"/>
      <c r="O73" s="84"/>
      <c r="P73" s="87" t="s">
        <v>14</v>
      </c>
      <c r="Q73" s="90"/>
      <c r="R73" s="90"/>
      <c r="S73" s="90"/>
      <c r="T73" s="12" t="s">
        <v>15</v>
      </c>
      <c r="U73" s="91"/>
    </row>
    <row r="74" spans="1:21" ht="13.5">
      <c r="A74" s="80">
        <v>69</v>
      </c>
      <c r="B74" s="80"/>
      <c r="C74" s="80" t="s">
        <v>113</v>
      </c>
      <c r="D74" s="45"/>
      <c r="E74" s="45"/>
      <c r="F74" s="41"/>
      <c r="G74" s="83"/>
      <c r="H74" s="20" t="s">
        <v>64</v>
      </c>
      <c r="I74" s="86">
        <v>1</v>
      </c>
      <c r="J74" s="57"/>
      <c r="K74" s="57"/>
      <c r="L74" s="74"/>
      <c r="M74" s="75"/>
      <c r="N74" s="74"/>
      <c r="O74" s="84"/>
      <c r="P74" s="87" t="s">
        <v>14</v>
      </c>
      <c r="Q74" s="90"/>
      <c r="R74" s="90"/>
      <c r="S74" s="90"/>
      <c r="T74" s="12" t="s">
        <v>15</v>
      </c>
      <c r="U74" s="91"/>
    </row>
    <row r="75" spans="1:21" ht="13.5">
      <c r="A75" s="80">
        <v>70</v>
      </c>
      <c r="B75" s="80"/>
      <c r="C75" s="80" t="s">
        <v>114</v>
      </c>
      <c r="D75" s="45"/>
      <c r="E75" s="45"/>
      <c r="F75" s="41"/>
      <c r="G75" s="83"/>
      <c r="H75" s="20" t="s">
        <v>64</v>
      </c>
      <c r="I75" s="86">
        <v>1</v>
      </c>
      <c r="J75" s="57"/>
      <c r="K75" s="57"/>
      <c r="L75" s="74"/>
      <c r="M75" s="75"/>
      <c r="N75" s="74"/>
      <c r="O75" s="84"/>
      <c r="P75" s="87" t="s">
        <v>14</v>
      </c>
      <c r="Q75" s="90"/>
      <c r="R75" s="90"/>
      <c r="S75" s="90"/>
      <c r="T75" s="12" t="s">
        <v>15</v>
      </c>
      <c r="U75" s="91"/>
    </row>
    <row r="76" spans="1:21" ht="13.5">
      <c r="A76" s="80">
        <v>71</v>
      </c>
      <c r="B76" s="80"/>
      <c r="C76" s="80" t="s">
        <v>115</v>
      </c>
      <c r="D76" s="45"/>
      <c r="E76" s="45"/>
      <c r="F76" s="41"/>
      <c r="G76" s="83"/>
      <c r="H76" s="20" t="s">
        <v>64</v>
      </c>
      <c r="I76" s="86">
        <v>1</v>
      </c>
      <c r="J76" s="57"/>
      <c r="K76" s="57"/>
      <c r="L76" s="74"/>
      <c r="M76" s="75"/>
      <c r="N76" s="74"/>
      <c r="O76" s="84"/>
      <c r="P76" s="87" t="s">
        <v>14</v>
      </c>
      <c r="Q76" s="90"/>
      <c r="R76" s="90"/>
      <c r="S76" s="90"/>
      <c r="T76" s="12" t="s">
        <v>15</v>
      </c>
      <c r="U76" s="91"/>
    </row>
    <row r="77" spans="1:21" ht="13.5">
      <c r="A77" s="80">
        <v>72</v>
      </c>
      <c r="B77" s="80"/>
      <c r="C77" s="80" t="s">
        <v>116</v>
      </c>
      <c r="D77" s="45"/>
      <c r="E77" s="45"/>
      <c r="F77" s="41"/>
      <c r="G77" s="83"/>
      <c r="H77" s="20" t="s">
        <v>64</v>
      </c>
      <c r="I77" s="86">
        <v>1</v>
      </c>
      <c r="J77" s="57"/>
      <c r="K77" s="57"/>
      <c r="L77" s="74"/>
      <c r="M77" s="75"/>
      <c r="N77" s="74"/>
      <c r="O77" s="84"/>
      <c r="P77" s="87" t="s">
        <v>14</v>
      </c>
      <c r="Q77" s="90"/>
      <c r="R77" s="90"/>
      <c r="S77" s="90"/>
      <c r="T77" s="12" t="s">
        <v>15</v>
      </c>
      <c r="U77" s="91"/>
    </row>
    <row r="78" spans="1:21" ht="13.5">
      <c r="A78" s="80">
        <v>73</v>
      </c>
      <c r="B78" s="80"/>
      <c r="C78" s="80" t="s">
        <v>117</v>
      </c>
      <c r="D78" s="45"/>
      <c r="E78" s="45"/>
      <c r="F78" s="41"/>
      <c r="G78" s="83"/>
      <c r="H78" s="20" t="s">
        <v>64</v>
      </c>
      <c r="I78" s="86">
        <v>1</v>
      </c>
      <c r="J78" s="57"/>
      <c r="K78" s="57"/>
      <c r="L78" s="74"/>
      <c r="M78" s="75"/>
      <c r="N78" s="74"/>
      <c r="O78" s="84"/>
      <c r="P78" s="87" t="s">
        <v>14</v>
      </c>
      <c r="Q78" s="90"/>
      <c r="R78" s="90"/>
      <c r="S78" s="90"/>
      <c r="T78" s="12" t="s">
        <v>15</v>
      </c>
      <c r="U78" s="91"/>
    </row>
    <row r="79" spans="1:21" ht="13.5">
      <c r="A79" s="80">
        <v>74</v>
      </c>
      <c r="B79" s="80"/>
      <c r="C79" s="80" t="s">
        <v>118</v>
      </c>
      <c r="D79" s="45"/>
      <c r="E79" s="45"/>
      <c r="F79" s="41"/>
      <c r="G79" s="83"/>
      <c r="H79" s="20" t="s">
        <v>64</v>
      </c>
      <c r="I79" s="86">
        <v>1</v>
      </c>
      <c r="J79" s="57"/>
      <c r="K79" s="57"/>
      <c r="L79" s="74"/>
      <c r="M79" s="75"/>
      <c r="N79" s="74"/>
      <c r="O79" s="84"/>
      <c r="P79" s="87" t="s">
        <v>14</v>
      </c>
      <c r="Q79" s="90"/>
      <c r="R79" s="90"/>
      <c r="S79" s="90"/>
      <c r="T79" s="12" t="s">
        <v>15</v>
      </c>
      <c r="U79" s="91"/>
    </row>
    <row r="80" spans="1:21" ht="13.5">
      <c r="A80" s="80">
        <v>75</v>
      </c>
      <c r="B80" s="80"/>
      <c r="C80" s="80" t="s">
        <v>119</v>
      </c>
      <c r="D80" s="45"/>
      <c r="E80" s="45"/>
      <c r="F80" s="41"/>
      <c r="G80" s="83"/>
      <c r="H80" s="20" t="s">
        <v>64</v>
      </c>
      <c r="I80" s="86">
        <v>2</v>
      </c>
      <c r="J80" s="57"/>
      <c r="K80" s="57"/>
      <c r="L80" s="74"/>
      <c r="M80" s="75"/>
      <c r="N80" s="74"/>
      <c r="O80" s="84"/>
      <c r="P80" s="87" t="s">
        <v>14</v>
      </c>
      <c r="Q80" s="90"/>
      <c r="R80" s="90"/>
      <c r="S80" s="90"/>
      <c r="T80" s="12" t="s">
        <v>15</v>
      </c>
      <c r="U80" s="91"/>
    </row>
    <row r="81" spans="1:21" ht="13.5">
      <c r="A81" s="80">
        <v>76</v>
      </c>
      <c r="B81" s="80"/>
      <c r="C81" s="80" t="s">
        <v>120</v>
      </c>
      <c r="D81" s="45"/>
      <c r="E81" s="45"/>
      <c r="F81" s="41"/>
      <c r="G81" s="83"/>
      <c r="H81" s="20" t="s">
        <v>64</v>
      </c>
      <c r="I81" s="86">
        <v>1</v>
      </c>
      <c r="J81" s="57"/>
      <c r="K81" s="57"/>
      <c r="L81" s="74"/>
      <c r="M81" s="75"/>
      <c r="N81" s="74"/>
      <c r="O81" s="84"/>
      <c r="P81" s="87" t="s">
        <v>14</v>
      </c>
      <c r="Q81" s="90"/>
      <c r="R81" s="90"/>
      <c r="S81" s="90"/>
      <c r="T81" s="12" t="s">
        <v>15</v>
      </c>
      <c r="U81" s="91"/>
    </row>
    <row r="82" spans="1:21" ht="13.5">
      <c r="A82" s="80">
        <v>77</v>
      </c>
      <c r="B82" s="80"/>
      <c r="C82" s="80" t="s">
        <v>121</v>
      </c>
      <c r="D82" s="45"/>
      <c r="E82" s="45"/>
      <c r="F82" s="41"/>
      <c r="G82" s="83"/>
      <c r="H82" s="20" t="s">
        <v>64</v>
      </c>
      <c r="I82" s="86">
        <v>1</v>
      </c>
      <c r="J82" s="57"/>
      <c r="K82" s="57"/>
      <c r="L82" s="74"/>
      <c r="M82" s="75"/>
      <c r="N82" s="74"/>
      <c r="O82" s="84"/>
      <c r="P82" s="87" t="s">
        <v>14</v>
      </c>
      <c r="Q82" s="90"/>
      <c r="R82" s="90"/>
      <c r="S82" s="90"/>
      <c r="T82" s="12" t="s">
        <v>15</v>
      </c>
      <c r="U82" s="91"/>
    </row>
    <row r="83" spans="1:21" ht="13.5">
      <c r="A83" s="80">
        <v>78</v>
      </c>
      <c r="B83" s="80"/>
      <c r="C83" s="80" t="s">
        <v>122</v>
      </c>
      <c r="D83" s="45"/>
      <c r="E83" s="45"/>
      <c r="F83" s="41"/>
      <c r="G83" s="83"/>
      <c r="H83" s="20" t="s">
        <v>64</v>
      </c>
      <c r="I83" s="86">
        <v>1</v>
      </c>
      <c r="J83" s="57"/>
      <c r="K83" s="57"/>
      <c r="L83" s="74"/>
      <c r="M83" s="75"/>
      <c r="N83" s="74"/>
      <c r="O83" s="84"/>
      <c r="P83" s="87" t="s">
        <v>14</v>
      </c>
      <c r="Q83" s="90"/>
      <c r="R83" s="90"/>
      <c r="S83" s="90"/>
      <c r="T83" s="12" t="s">
        <v>15</v>
      </c>
      <c r="U83" s="91"/>
    </row>
    <row r="84" spans="1:21" ht="13.5">
      <c r="A84" s="80">
        <v>79</v>
      </c>
      <c r="B84" s="80"/>
      <c r="C84" s="80" t="s">
        <v>123</v>
      </c>
      <c r="D84" s="45"/>
      <c r="E84" s="45"/>
      <c r="F84" s="41"/>
      <c r="G84" s="83"/>
      <c r="H84" s="20" t="s">
        <v>64</v>
      </c>
      <c r="I84" s="86">
        <v>1</v>
      </c>
      <c r="J84" s="57"/>
      <c r="K84" s="57"/>
      <c r="L84" s="74"/>
      <c r="M84" s="75"/>
      <c r="N84" s="74"/>
      <c r="O84" s="84"/>
      <c r="P84" s="87" t="s">
        <v>14</v>
      </c>
      <c r="Q84" s="90"/>
      <c r="R84" s="90"/>
      <c r="S84" s="90"/>
      <c r="T84" s="12" t="s">
        <v>15</v>
      </c>
      <c r="U84" s="91"/>
    </row>
    <row r="85" spans="1:21" ht="25.5">
      <c r="A85" s="80">
        <v>80</v>
      </c>
      <c r="B85" s="80"/>
      <c r="C85" s="80" t="s">
        <v>124</v>
      </c>
      <c r="D85" s="45"/>
      <c r="E85" s="45"/>
      <c r="F85" s="41"/>
      <c r="G85" s="83"/>
      <c r="H85" s="20" t="s">
        <v>41</v>
      </c>
      <c r="I85" s="86">
        <v>2</v>
      </c>
      <c r="J85" s="57"/>
      <c r="K85" s="57"/>
      <c r="L85" s="74"/>
      <c r="M85" s="75"/>
      <c r="N85" s="74"/>
      <c r="O85" s="84"/>
      <c r="P85" s="87" t="s">
        <v>14</v>
      </c>
      <c r="Q85" s="90"/>
      <c r="R85" s="90"/>
      <c r="S85" s="90"/>
      <c r="T85" s="12" t="s">
        <v>15</v>
      </c>
      <c r="U85" s="91"/>
    </row>
    <row r="86" spans="1:21" ht="13.5">
      <c r="A86" s="80">
        <v>81</v>
      </c>
      <c r="B86" s="80"/>
      <c r="C86" s="80" t="s">
        <v>125</v>
      </c>
      <c r="D86" s="45"/>
      <c r="E86" s="45"/>
      <c r="F86" s="41"/>
      <c r="G86" s="83"/>
      <c r="H86" s="20" t="s">
        <v>41</v>
      </c>
      <c r="I86" s="86">
        <v>2</v>
      </c>
      <c r="J86" s="57"/>
      <c r="K86" s="57"/>
      <c r="L86" s="74"/>
      <c r="M86" s="75"/>
      <c r="N86" s="74"/>
      <c r="O86" s="84"/>
      <c r="P86" s="87" t="s">
        <v>14</v>
      </c>
      <c r="Q86" s="90"/>
      <c r="R86" s="90"/>
      <c r="S86" s="90"/>
      <c r="T86" s="12" t="s">
        <v>15</v>
      </c>
      <c r="U86" s="91"/>
    </row>
    <row r="87" spans="1:21" ht="13.5">
      <c r="A87" s="80">
        <v>82</v>
      </c>
      <c r="B87" s="80"/>
      <c r="C87" s="80" t="s">
        <v>126</v>
      </c>
      <c r="D87" s="45"/>
      <c r="E87" s="45"/>
      <c r="F87" s="41"/>
      <c r="G87" s="83"/>
      <c r="H87" s="20" t="s">
        <v>41</v>
      </c>
      <c r="I87" s="86">
        <v>2</v>
      </c>
      <c r="J87" s="57"/>
      <c r="K87" s="57"/>
      <c r="L87" s="74"/>
      <c r="M87" s="75"/>
      <c r="N87" s="74"/>
      <c r="O87" s="84"/>
      <c r="P87" s="87" t="s">
        <v>14</v>
      </c>
      <c r="Q87" s="90"/>
      <c r="R87" s="90"/>
      <c r="S87" s="90"/>
      <c r="T87" s="12" t="s">
        <v>15</v>
      </c>
      <c r="U87" s="91"/>
    </row>
    <row r="88" spans="1:21" ht="13.5">
      <c r="A88" s="80">
        <v>83</v>
      </c>
      <c r="B88" s="80"/>
      <c r="C88" s="80" t="s">
        <v>127</v>
      </c>
      <c r="D88" s="45"/>
      <c r="E88" s="45"/>
      <c r="F88" s="41"/>
      <c r="G88" s="83"/>
      <c r="H88" s="20" t="s">
        <v>41</v>
      </c>
      <c r="I88" s="86">
        <v>2</v>
      </c>
      <c r="J88" s="57"/>
      <c r="K88" s="57"/>
      <c r="L88" s="74"/>
      <c r="M88" s="75"/>
      <c r="N88" s="74"/>
      <c r="O88" s="84"/>
      <c r="P88" s="87" t="s">
        <v>14</v>
      </c>
      <c r="Q88" s="90"/>
      <c r="R88" s="90"/>
      <c r="S88" s="90"/>
      <c r="T88" s="12" t="s">
        <v>15</v>
      </c>
      <c r="U88" s="91"/>
    </row>
    <row r="89" spans="1:21" ht="13.5">
      <c r="A89" s="80">
        <v>84</v>
      </c>
      <c r="B89" s="80"/>
      <c r="C89" s="80" t="s">
        <v>128</v>
      </c>
      <c r="D89" s="45"/>
      <c r="E89" s="45"/>
      <c r="F89" s="41"/>
      <c r="G89" s="83"/>
      <c r="H89" s="20" t="s">
        <v>41</v>
      </c>
      <c r="I89" s="86">
        <v>2</v>
      </c>
      <c r="J89" s="57"/>
      <c r="K89" s="57"/>
      <c r="L89" s="74"/>
      <c r="M89" s="75"/>
      <c r="N89" s="74"/>
      <c r="O89" s="84"/>
      <c r="P89" s="87" t="s">
        <v>14</v>
      </c>
      <c r="Q89" s="90"/>
      <c r="R89" s="90"/>
      <c r="S89" s="90"/>
      <c r="T89" s="12" t="s">
        <v>15</v>
      </c>
      <c r="U89" s="91"/>
    </row>
    <row r="90" spans="1:21" ht="13.5">
      <c r="A90" s="80">
        <v>85</v>
      </c>
      <c r="B90" s="80"/>
      <c r="C90" s="80" t="s">
        <v>129</v>
      </c>
      <c r="D90" s="45"/>
      <c r="E90" s="45"/>
      <c r="F90" s="41"/>
      <c r="G90" s="83"/>
      <c r="H90" s="20" t="s">
        <v>41</v>
      </c>
      <c r="I90" s="86">
        <v>2</v>
      </c>
      <c r="J90" s="57"/>
      <c r="K90" s="57"/>
      <c r="L90" s="74"/>
      <c r="M90" s="75"/>
      <c r="N90" s="74"/>
      <c r="O90" s="84"/>
      <c r="P90" s="87" t="s">
        <v>14</v>
      </c>
      <c r="Q90" s="90"/>
      <c r="R90" s="90"/>
      <c r="S90" s="90"/>
      <c r="T90" s="12" t="s">
        <v>15</v>
      </c>
      <c r="U90" s="91"/>
    </row>
    <row r="91" spans="1:21" ht="13.5">
      <c r="A91" s="80">
        <v>86</v>
      </c>
      <c r="B91" s="80"/>
      <c r="C91" s="80" t="s">
        <v>130</v>
      </c>
      <c r="D91" s="45"/>
      <c r="E91" s="45"/>
      <c r="F91" s="41"/>
      <c r="G91" s="83"/>
      <c r="H91" s="20" t="s">
        <v>41</v>
      </c>
      <c r="I91" s="86">
        <v>1</v>
      </c>
      <c r="J91" s="57"/>
      <c r="K91" s="57"/>
      <c r="L91" s="74"/>
      <c r="M91" s="75"/>
      <c r="N91" s="74"/>
      <c r="O91" s="84"/>
      <c r="P91" s="87" t="s">
        <v>14</v>
      </c>
      <c r="Q91" s="90"/>
      <c r="R91" s="90"/>
      <c r="S91" s="90"/>
      <c r="T91" s="12" t="s">
        <v>15</v>
      </c>
      <c r="U91" s="91"/>
    </row>
    <row r="92" spans="1:21" ht="13.5">
      <c r="A92" s="80">
        <v>87</v>
      </c>
      <c r="B92" s="80"/>
      <c r="C92" s="80" t="s">
        <v>131</v>
      </c>
      <c r="D92" s="45"/>
      <c r="E92" s="45"/>
      <c r="F92" s="41"/>
      <c r="G92" s="83"/>
      <c r="H92" s="20" t="s">
        <v>41</v>
      </c>
      <c r="I92" s="86">
        <v>3</v>
      </c>
      <c r="J92" s="57"/>
      <c r="K92" s="57"/>
      <c r="L92" s="74"/>
      <c r="M92" s="75"/>
      <c r="N92" s="74"/>
      <c r="O92" s="84"/>
      <c r="P92" s="87" t="s">
        <v>14</v>
      </c>
      <c r="Q92" s="90"/>
      <c r="R92" s="90"/>
      <c r="S92" s="90"/>
      <c r="T92" s="12" t="s">
        <v>15</v>
      </c>
      <c r="U92" s="91"/>
    </row>
    <row r="93" spans="1:21" ht="13.5">
      <c r="A93" s="80">
        <v>88</v>
      </c>
      <c r="B93" s="80"/>
      <c r="C93" s="80" t="s">
        <v>132</v>
      </c>
      <c r="D93" s="45"/>
      <c r="E93" s="45"/>
      <c r="F93" s="41"/>
      <c r="G93" s="83"/>
      <c r="H93" s="20" t="s">
        <v>41</v>
      </c>
      <c r="I93" s="86">
        <v>2</v>
      </c>
      <c r="J93" s="57"/>
      <c r="K93" s="57"/>
      <c r="L93" s="74"/>
      <c r="M93" s="75"/>
      <c r="N93" s="74"/>
      <c r="O93" s="84"/>
      <c r="P93" s="87" t="s">
        <v>14</v>
      </c>
      <c r="Q93" s="90"/>
      <c r="R93" s="90"/>
      <c r="S93" s="90"/>
      <c r="T93" s="12" t="s">
        <v>15</v>
      </c>
      <c r="U93" s="91"/>
    </row>
    <row r="94" spans="1:21" ht="13.5">
      <c r="A94" s="80">
        <v>89</v>
      </c>
      <c r="B94" s="80"/>
      <c r="C94" s="92" t="s">
        <v>133</v>
      </c>
      <c r="D94" s="45"/>
      <c r="E94" s="45"/>
      <c r="F94" s="41"/>
      <c r="G94" s="83"/>
      <c r="H94" s="72" t="s">
        <v>41</v>
      </c>
      <c r="I94" s="93">
        <v>2</v>
      </c>
      <c r="J94" s="57"/>
      <c r="K94" s="57"/>
      <c r="L94" s="74"/>
      <c r="M94" s="75"/>
      <c r="N94" s="74"/>
      <c r="O94" s="84"/>
      <c r="P94" s="87" t="s">
        <v>14</v>
      </c>
      <c r="Q94" s="90"/>
      <c r="R94" s="90"/>
      <c r="S94" s="90"/>
      <c r="T94" s="12" t="s">
        <v>15</v>
      </c>
      <c r="U94" s="91"/>
    </row>
    <row r="95" spans="1:21" ht="13.5">
      <c r="A95" s="80">
        <v>90</v>
      </c>
      <c r="B95" s="80"/>
      <c r="C95" s="80" t="s">
        <v>134</v>
      </c>
      <c r="D95" s="45"/>
      <c r="E95" s="45"/>
      <c r="F95" s="41"/>
      <c r="G95" s="83"/>
      <c r="H95" s="20" t="s">
        <v>41</v>
      </c>
      <c r="I95" s="86">
        <v>3</v>
      </c>
      <c r="J95" s="57"/>
      <c r="K95" s="57"/>
      <c r="L95" s="74"/>
      <c r="M95" s="75"/>
      <c r="N95" s="74"/>
      <c r="O95" s="84"/>
      <c r="P95" s="87" t="s">
        <v>14</v>
      </c>
      <c r="Q95" s="90"/>
      <c r="R95" s="90"/>
      <c r="S95" s="90"/>
      <c r="T95" s="12" t="s">
        <v>15</v>
      </c>
      <c r="U95" s="91"/>
    </row>
    <row r="96" spans="1:21" ht="13.5">
      <c r="A96" s="80">
        <v>91</v>
      </c>
      <c r="B96" s="80"/>
      <c r="C96" s="80" t="s">
        <v>135</v>
      </c>
      <c r="D96" s="45"/>
      <c r="E96" s="45"/>
      <c r="F96" s="41"/>
      <c r="G96" s="83"/>
      <c r="H96" s="20" t="s">
        <v>41</v>
      </c>
      <c r="I96" s="86">
        <v>15</v>
      </c>
      <c r="J96" s="57"/>
      <c r="K96" s="57"/>
      <c r="L96" s="74"/>
      <c r="M96" s="75"/>
      <c r="N96" s="74"/>
      <c r="O96" s="84"/>
      <c r="P96" s="87" t="s">
        <v>14</v>
      </c>
      <c r="Q96" s="90"/>
      <c r="R96" s="90"/>
      <c r="S96" s="90"/>
      <c r="T96" s="12" t="s">
        <v>15</v>
      </c>
      <c r="U96" s="91"/>
    </row>
    <row r="97" spans="1:21" ht="13.5">
      <c r="A97" s="80">
        <v>92</v>
      </c>
      <c r="B97" s="80"/>
      <c r="C97" s="80" t="s">
        <v>136</v>
      </c>
      <c r="D97" s="45"/>
      <c r="E97" s="45"/>
      <c r="F97" s="41"/>
      <c r="G97" s="83"/>
      <c r="H97" s="20" t="s">
        <v>41</v>
      </c>
      <c r="I97" s="86">
        <v>2</v>
      </c>
      <c r="J97" s="57"/>
      <c r="K97" s="57"/>
      <c r="L97" s="74"/>
      <c r="M97" s="75"/>
      <c r="N97" s="74"/>
      <c r="O97" s="84"/>
      <c r="P97" s="87" t="s">
        <v>14</v>
      </c>
      <c r="Q97" s="90"/>
      <c r="R97" s="90"/>
      <c r="S97" s="90"/>
      <c r="T97" s="12" t="s">
        <v>15</v>
      </c>
      <c r="U97" s="91"/>
    </row>
    <row r="98" spans="1:21" ht="13.5">
      <c r="A98" s="80">
        <v>93</v>
      </c>
      <c r="B98" s="80"/>
      <c r="C98" s="80" t="s">
        <v>137</v>
      </c>
      <c r="D98" s="45"/>
      <c r="E98" s="45"/>
      <c r="F98" s="41"/>
      <c r="G98" s="83"/>
      <c r="H98" s="20" t="s">
        <v>41</v>
      </c>
      <c r="I98" s="86">
        <v>1</v>
      </c>
      <c r="J98" s="57"/>
      <c r="K98" s="57"/>
      <c r="L98" s="74"/>
      <c r="M98" s="75"/>
      <c r="N98" s="74"/>
      <c r="O98" s="84"/>
      <c r="P98" s="87" t="s">
        <v>14</v>
      </c>
      <c r="Q98" s="90"/>
      <c r="R98" s="90"/>
      <c r="S98" s="90"/>
      <c r="T98" s="12" t="s">
        <v>15</v>
      </c>
      <c r="U98" s="91"/>
    </row>
    <row r="99" spans="1:21" ht="13.5">
      <c r="A99" s="80">
        <v>94</v>
      </c>
      <c r="B99" s="80"/>
      <c r="C99" s="80" t="s">
        <v>138</v>
      </c>
      <c r="D99" s="45"/>
      <c r="E99" s="45"/>
      <c r="F99" s="41"/>
      <c r="G99" s="83"/>
      <c r="H99" s="20" t="s">
        <v>41</v>
      </c>
      <c r="I99" s="86">
        <v>1</v>
      </c>
      <c r="J99" s="57"/>
      <c r="K99" s="57"/>
      <c r="L99" s="74"/>
      <c r="M99" s="75"/>
      <c r="N99" s="74"/>
      <c r="O99" s="84"/>
      <c r="P99" s="87" t="s">
        <v>14</v>
      </c>
      <c r="Q99" s="90"/>
      <c r="R99" s="90"/>
      <c r="S99" s="90"/>
      <c r="T99" s="12" t="s">
        <v>15</v>
      </c>
      <c r="U99" s="91"/>
    </row>
    <row r="100" spans="1:21" ht="13.5">
      <c r="A100" s="80">
        <v>95</v>
      </c>
      <c r="B100" s="80"/>
      <c r="C100" s="80" t="s">
        <v>139</v>
      </c>
      <c r="D100" s="45"/>
      <c r="E100" s="45"/>
      <c r="F100" s="41"/>
      <c r="G100" s="83"/>
      <c r="H100" s="20" t="s">
        <v>41</v>
      </c>
      <c r="I100" s="86">
        <v>2</v>
      </c>
      <c r="J100" s="57"/>
      <c r="K100" s="57"/>
      <c r="L100" s="74"/>
      <c r="M100" s="75"/>
      <c r="N100" s="74"/>
      <c r="O100" s="84"/>
      <c r="P100" s="87" t="s">
        <v>14</v>
      </c>
      <c r="Q100" s="90"/>
      <c r="R100" s="90"/>
      <c r="S100" s="90"/>
      <c r="T100" s="12" t="s">
        <v>15</v>
      </c>
      <c r="U100" s="91"/>
    </row>
    <row r="101" spans="1:21" ht="13.5">
      <c r="A101" s="80">
        <v>96</v>
      </c>
      <c r="B101" s="80"/>
      <c r="C101" s="80" t="s">
        <v>140</v>
      </c>
      <c r="D101" s="45"/>
      <c r="E101" s="45"/>
      <c r="F101" s="41"/>
      <c r="G101" s="83"/>
      <c r="H101" s="20" t="s">
        <v>41</v>
      </c>
      <c r="I101" s="86">
        <v>2</v>
      </c>
      <c r="J101" s="57"/>
      <c r="K101" s="57"/>
      <c r="L101" s="74"/>
      <c r="M101" s="75"/>
      <c r="N101" s="74"/>
      <c r="O101" s="84"/>
      <c r="P101" s="87" t="s">
        <v>14</v>
      </c>
      <c r="Q101" s="90"/>
      <c r="R101" s="90"/>
      <c r="S101" s="90"/>
      <c r="T101" s="12" t="s">
        <v>15</v>
      </c>
      <c r="U101" s="91"/>
    </row>
    <row r="102" spans="1:21" ht="13.5">
      <c r="A102" s="80">
        <v>97</v>
      </c>
      <c r="B102" s="80"/>
      <c r="C102" s="80" t="s">
        <v>141</v>
      </c>
      <c r="D102" s="45"/>
      <c r="E102" s="45"/>
      <c r="F102" s="41"/>
      <c r="G102" s="83"/>
      <c r="H102" s="20" t="s">
        <v>41</v>
      </c>
      <c r="I102" s="86">
        <v>2</v>
      </c>
      <c r="J102" s="57"/>
      <c r="K102" s="57"/>
      <c r="L102" s="74"/>
      <c r="M102" s="75"/>
      <c r="N102" s="74"/>
      <c r="O102" s="84"/>
      <c r="P102" s="87" t="s">
        <v>14</v>
      </c>
      <c r="Q102" s="90"/>
      <c r="R102" s="90"/>
      <c r="S102" s="90"/>
      <c r="T102" s="12" t="s">
        <v>15</v>
      </c>
      <c r="U102" s="91"/>
    </row>
    <row r="103" spans="1:21" ht="13.5">
      <c r="A103" s="80">
        <v>98</v>
      </c>
      <c r="B103" s="80"/>
      <c r="C103" s="80" t="s">
        <v>142</v>
      </c>
      <c r="D103" s="45"/>
      <c r="E103" s="45"/>
      <c r="F103" s="41"/>
      <c r="G103" s="83"/>
      <c r="H103" s="20" t="s">
        <v>41</v>
      </c>
      <c r="I103" s="86">
        <v>2</v>
      </c>
      <c r="J103" s="57"/>
      <c r="K103" s="57"/>
      <c r="L103" s="74"/>
      <c r="M103" s="75"/>
      <c r="N103" s="74"/>
      <c r="O103" s="84"/>
      <c r="P103" s="87" t="s">
        <v>14</v>
      </c>
      <c r="Q103" s="90"/>
      <c r="R103" s="90"/>
      <c r="S103" s="90"/>
      <c r="T103" s="12" t="s">
        <v>15</v>
      </c>
      <c r="U103" s="91"/>
    </row>
    <row r="104" spans="1:21" ht="13.5">
      <c r="A104" s="80">
        <v>99</v>
      </c>
      <c r="B104" s="80"/>
      <c r="C104" s="80" t="s">
        <v>143</v>
      </c>
      <c r="D104" s="45"/>
      <c r="E104" s="45"/>
      <c r="F104" s="41"/>
      <c r="G104" s="83"/>
      <c r="H104" s="20" t="s">
        <v>41</v>
      </c>
      <c r="I104" s="86">
        <v>6</v>
      </c>
      <c r="J104" s="57"/>
      <c r="K104" s="57"/>
      <c r="L104" s="74"/>
      <c r="M104" s="75"/>
      <c r="N104" s="74"/>
      <c r="O104" s="84"/>
      <c r="P104" s="87" t="s">
        <v>14</v>
      </c>
      <c r="Q104" s="90"/>
      <c r="R104" s="90"/>
      <c r="S104" s="90"/>
      <c r="T104" s="12" t="s">
        <v>15</v>
      </c>
      <c r="U104" s="91"/>
    </row>
    <row r="105" spans="1:21" ht="13.5">
      <c r="A105" s="80">
        <v>100</v>
      </c>
      <c r="B105" s="80"/>
      <c r="C105" s="80" t="s">
        <v>144</v>
      </c>
      <c r="D105" s="45"/>
      <c r="E105" s="45"/>
      <c r="F105" s="41"/>
      <c r="G105" s="83"/>
      <c r="H105" s="20" t="s">
        <v>41</v>
      </c>
      <c r="I105" s="86">
        <v>3</v>
      </c>
      <c r="J105" s="57"/>
      <c r="K105" s="57"/>
      <c r="L105" s="74"/>
      <c r="M105" s="75"/>
      <c r="N105" s="74"/>
      <c r="O105" s="84"/>
      <c r="P105" s="87" t="s">
        <v>14</v>
      </c>
      <c r="Q105" s="90"/>
      <c r="R105" s="90"/>
      <c r="S105" s="90"/>
      <c r="T105" s="12" t="s">
        <v>15</v>
      </c>
      <c r="U105" s="91"/>
    </row>
    <row r="106" spans="1:21" ht="13.5">
      <c r="A106" s="80">
        <v>101</v>
      </c>
      <c r="B106" s="80"/>
      <c r="C106" s="80" t="s">
        <v>145</v>
      </c>
      <c r="D106" s="45"/>
      <c r="E106" s="45"/>
      <c r="F106" s="41"/>
      <c r="G106" s="83"/>
      <c r="H106" s="20" t="s">
        <v>41</v>
      </c>
      <c r="I106" s="86">
        <v>6</v>
      </c>
      <c r="J106" s="57"/>
      <c r="K106" s="57"/>
      <c r="L106" s="74"/>
      <c r="M106" s="75"/>
      <c r="N106" s="74"/>
      <c r="O106" s="84"/>
      <c r="P106" s="87" t="s">
        <v>14</v>
      </c>
      <c r="Q106" s="90"/>
      <c r="R106" s="90"/>
      <c r="S106" s="90"/>
      <c r="T106" s="12" t="s">
        <v>15</v>
      </c>
      <c r="U106" s="91"/>
    </row>
    <row r="107" spans="1:21" ht="24.75">
      <c r="A107" s="80">
        <v>102</v>
      </c>
      <c r="B107" s="80"/>
      <c r="C107" s="80" t="s">
        <v>146</v>
      </c>
      <c r="D107" s="45"/>
      <c r="E107" s="45"/>
      <c r="F107" s="41"/>
      <c r="G107" s="83"/>
      <c r="H107" s="20" t="s">
        <v>41</v>
      </c>
      <c r="I107" s="86">
        <v>3</v>
      </c>
      <c r="J107" s="57"/>
      <c r="K107" s="57"/>
      <c r="L107" s="74"/>
      <c r="M107" s="75"/>
      <c r="N107" s="74"/>
      <c r="O107" s="84"/>
      <c r="P107" s="87" t="s">
        <v>14</v>
      </c>
      <c r="Q107" s="90"/>
      <c r="R107" s="90"/>
      <c r="S107" s="90"/>
      <c r="T107" s="12" t="s">
        <v>15</v>
      </c>
      <c r="U107" s="91"/>
    </row>
    <row r="108" spans="1:21" ht="13.5">
      <c r="A108" s="80">
        <v>103</v>
      </c>
      <c r="B108" s="80"/>
      <c r="C108" s="80" t="s">
        <v>147</v>
      </c>
      <c r="D108" s="45"/>
      <c r="E108" s="45"/>
      <c r="F108" s="41"/>
      <c r="G108" s="83"/>
      <c r="H108" s="20" t="s">
        <v>41</v>
      </c>
      <c r="I108" s="86">
        <v>2</v>
      </c>
      <c r="J108" s="57"/>
      <c r="K108" s="57"/>
      <c r="L108" s="74"/>
      <c r="M108" s="75"/>
      <c r="N108" s="74"/>
      <c r="O108" s="84"/>
      <c r="P108" s="87" t="s">
        <v>14</v>
      </c>
      <c r="Q108" s="90"/>
      <c r="R108" s="90"/>
      <c r="S108" s="90"/>
      <c r="T108" s="12" t="s">
        <v>15</v>
      </c>
      <c r="U108" s="91"/>
    </row>
    <row r="109" spans="1:21" ht="13.5">
      <c r="A109" s="80">
        <v>104</v>
      </c>
      <c r="B109" s="80"/>
      <c r="C109" s="80" t="s">
        <v>148</v>
      </c>
      <c r="D109" s="45"/>
      <c r="E109" s="45"/>
      <c r="F109" s="41"/>
      <c r="G109" s="83"/>
      <c r="H109" s="20" t="s">
        <v>41</v>
      </c>
      <c r="I109" s="86">
        <v>1</v>
      </c>
      <c r="J109" s="57"/>
      <c r="K109" s="57"/>
      <c r="L109" s="74"/>
      <c r="M109" s="75"/>
      <c r="N109" s="74"/>
      <c r="O109" s="84"/>
      <c r="P109" s="87" t="s">
        <v>14</v>
      </c>
      <c r="Q109" s="90"/>
      <c r="R109" s="90"/>
      <c r="S109" s="90"/>
      <c r="T109" s="12" t="s">
        <v>15</v>
      </c>
      <c r="U109" s="91"/>
    </row>
    <row r="110" spans="1:21" ht="13.5">
      <c r="A110" s="80">
        <v>105</v>
      </c>
      <c r="B110" s="80"/>
      <c r="C110" s="80" t="s">
        <v>149</v>
      </c>
      <c r="D110" s="45"/>
      <c r="E110" s="45"/>
      <c r="F110" s="41"/>
      <c r="G110" s="83"/>
      <c r="H110" s="20" t="s">
        <v>41</v>
      </c>
      <c r="I110" s="86">
        <v>2</v>
      </c>
      <c r="J110" s="57"/>
      <c r="K110" s="57"/>
      <c r="L110" s="74"/>
      <c r="M110" s="75"/>
      <c r="N110" s="74"/>
      <c r="O110" s="84"/>
      <c r="P110" s="87" t="s">
        <v>14</v>
      </c>
      <c r="Q110" s="90"/>
      <c r="R110" s="90"/>
      <c r="S110" s="90"/>
      <c r="T110" s="12" t="s">
        <v>15</v>
      </c>
      <c r="U110" s="91"/>
    </row>
    <row r="111" spans="1:21" ht="13.5">
      <c r="A111" s="80">
        <v>106</v>
      </c>
      <c r="B111" s="80"/>
      <c r="C111" s="80" t="s">
        <v>150</v>
      </c>
      <c r="D111" s="45"/>
      <c r="E111" s="45"/>
      <c r="F111" s="41"/>
      <c r="G111" s="83"/>
      <c r="H111" s="20" t="s">
        <v>41</v>
      </c>
      <c r="I111" s="86">
        <v>1</v>
      </c>
      <c r="J111" s="57"/>
      <c r="K111" s="57"/>
      <c r="L111" s="74"/>
      <c r="M111" s="75"/>
      <c r="N111" s="74"/>
      <c r="O111" s="84"/>
      <c r="P111" s="87" t="s">
        <v>14</v>
      </c>
      <c r="Q111" s="90"/>
      <c r="R111" s="90"/>
      <c r="S111" s="90"/>
      <c r="T111" s="12" t="s">
        <v>15</v>
      </c>
      <c r="U111" s="91"/>
    </row>
    <row r="112" spans="1:21" ht="13.5">
      <c r="A112" s="80">
        <v>107</v>
      </c>
      <c r="B112" s="80"/>
      <c r="C112" s="80" t="s">
        <v>151</v>
      </c>
      <c r="D112" s="45"/>
      <c r="E112" s="45"/>
      <c r="F112" s="41"/>
      <c r="G112" s="83"/>
      <c r="H112" s="20" t="s">
        <v>41</v>
      </c>
      <c r="I112" s="86">
        <v>2</v>
      </c>
      <c r="J112" s="57"/>
      <c r="K112" s="57"/>
      <c r="L112" s="74"/>
      <c r="M112" s="75"/>
      <c r="N112" s="74"/>
      <c r="O112" s="84"/>
      <c r="P112" s="87" t="s">
        <v>14</v>
      </c>
      <c r="Q112" s="90"/>
      <c r="R112" s="90"/>
      <c r="S112" s="90"/>
      <c r="T112" s="12" t="s">
        <v>15</v>
      </c>
      <c r="U112" s="91"/>
    </row>
    <row r="113" spans="1:21" ht="13.5">
      <c r="A113" s="80">
        <v>108</v>
      </c>
      <c r="B113" s="80"/>
      <c r="C113" s="80" t="s">
        <v>152</v>
      </c>
      <c r="D113" s="45"/>
      <c r="E113" s="45"/>
      <c r="F113" s="41"/>
      <c r="G113" s="83"/>
      <c r="H113" s="20" t="s">
        <v>41</v>
      </c>
      <c r="I113" s="86">
        <v>16</v>
      </c>
      <c r="J113" s="57"/>
      <c r="K113" s="57"/>
      <c r="L113" s="74"/>
      <c r="M113" s="75"/>
      <c r="N113" s="74"/>
      <c r="O113" s="84"/>
      <c r="P113" s="87" t="s">
        <v>14</v>
      </c>
      <c r="Q113" s="90"/>
      <c r="R113" s="90"/>
      <c r="S113" s="90"/>
      <c r="T113" s="12" t="s">
        <v>15</v>
      </c>
      <c r="U113" s="91"/>
    </row>
    <row r="114" spans="1:21" ht="13.5">
      <c r="A114" s="80">
        <v>109</v>
      </c>
      <c r="B114" s="80"/>
      <c r="C114" s="80" t="s">
        <v>153</v>
      </c>
      <c r="D114" s="45"/>
      <c r="E114" s="45"/>
      <c r="F114" s="41"/>
      <c r="G114" s="83"/>
      <c r="H114" s="20" t="s">
        <v>41</v>
      </c>
      <c r="I114" s="86">
        <v>4</v>
      </c>
      <c r="J114" s="57"/>
      <c r="K114" s="57"/>
      <c r="L114" s="74"/>
      <c r="M114" s="75"/>
      <c r="N114" s="74"/>
      <c r="O114" s="84"/>
      <c r="P114" s="87" t="s">
        <v>14</v>
      </c>
      <c r="Q114" s="90"/>
      <c r="R114" s="90"/>
      <c r="S114" s="90"/>
      <c r="T114" s="12" t="s">
        <v>15</v>
      </c>
      <c r="U114" s="91"/>
    </row>
    <row r="115" spans="1:21" ht="13.5">
      <c r="A115" s="80">
        <v>110</v>
      </c>
      <c r="B115" s="80"/>
      <c r="C115" s="80" t="s">
        <v>154</v>
      </c>
      <c r="D115" s="45"/>
      <c r="E115" s="45"/>
      <c r="F115" s="41"/>
      <c r="G115" s="83"/>
      <c r="H115" s="20" t="s">
        <v>41</v>
      </c>
      <c r="I115" s="86">
        <v>1</v>
      </c>
      <c r="J115" s="57"/>
      <c r="K115" s="57"/>
      <c r="L115" s="74"/>
      <c r="M115" s="75"/>
      <c r="N115" s="74"/>
      <c r="O115" s="84"/>
      <c r="P115" s="87" t="s">
        <v>14</v>
      </c>
      <c r="Q115" s="90"/>
      <c r="R115" s="90"/>
      <c r="S115" s="90"/>
      <c r="T115" s="12" t="s">
        <v>15</v>
      </c>
      <c r="U115" s="91"/>
    </row>
    <row r="116" spans="1:21" ht="13.5">
      <c r="A116" s="80">
        <v>111</v>
      </c>
      <c r="B116" s="80"/>
      <c r="C116" s="80" t="s">
        <v>155</v>
      </c>
      <c r="D116" s="45"/>
      <c r="E116" s="45"/>
      <c r="F116" s="41"/>
      <c r="G116" s="83"/>
      <c r="H116" s="20" t="s">
        <v>41</v>
      </c>
      <c r="I116" s="86">
        <v>1</v>
      </c>
      <c r="J116" s="57"/>
      <c r="K116" s="57"/>
      <c r="L116" s="74"/>
      <c r="M116" s="75"/>
      <c r="N116" s="74"/>
      <c r="O116" s="84"/>
      <c r="P116" s="87" t="s">
        <v>14</v>
      </c>
      <c r="Q116" s="90"/>
      <c r="R116" s="90"/>
      <c r="S116" s="90"/>
      <c r="T116" s="12" t="s">
        <v>15</v>
      </c>
      <c r="U116" s="91"/>
    </row>
    <row r="117" spans="1:21" ht="13.5">
      <c r="A117" s="80">
        <v>112</v>
      </c>
      <c r="B117" s="80"/>
      <c r="C117" s="80" t="s">
        <v>156</v>
      </c>
      <c r="D117" s="45"/>
      <c r="E117" s="45"/>
      <c r="F117" s="41"/>
      <c r="G117" s="83"/>
      <c r="H117" s="20" t="s">
        <v>157</v>
      </c>
      <c r="I117" s="86">
        <v>5</v>
      </c>
      <c r="J117" s="57"/>
      <c r="K117" s="57"/>
      <c r="L117" s="74"/>
      <c r="M117" s="75"/>
      <c r="N117" s="74"/>
      <c r="O117" s="84"/>
      <c r="P117" s="87" t="s">
        <v>14</v>
      </c>
      <c r="Q117" s="90"/>
      <c r="R117" s="90"/>
      <c r="S117" s="90"/>
      <c r="T117" s="12" t="s">
        <v>15</v>
      </c>
      <c r="U117" s="91"/>
    </row>
    <row r="118" spans="1:21" ht="13.5">
      <c r="A118" s="80">
        <v>113</v>
      </c>
      <c r="B118" s="80"/>
      <c r="C118" s="80" t="s">
        <v>158</v>
      </c>
      <c r="D118" s="45"/>
      <c r="E118" s="45"/>
      <c r="F118" s="41"/>
      <c r="G118" s="83"/>
      <c r="H118" s="20" t="s">
        <v>157</v>
      </c>
      <c r="I118" s="86">
        <v>4</v>
      </c>
      <c r="J118" s="57"/>
      <c r="K118" s="57"/>
      <c r="L118" s="74"/>
      <c r="M118" s="75"/>
      <c r="N118" s="74"/>
      <c r="O118" s="84"/>
      <c r="P118" s="87" t="s">
        <v>14</v>
      </c>
      <c r="Q118" s="90"/>
      <c r="R118" s="90"/>
      <c r="S118" s="90"/>
      <c r="T118" s="12" t="s">
        <v>15</v>
      </c>
      <c r="U118" s="91"/>
    </row>
    <row r="119" spans="1:21" ht="13.5">
      <c r="A119" s="80">
        <v>114</v>
      </c>
      <c r="B119" s="80"/>
      <c r="C119" s="80" t="s">
        <v>159</v>
      </c>
      <c r="D119" s="45"/>
      <c r="E119" s="45"/>
      <c r="F119" s="41"/>
      <c r="G119" s="83"/>
      <c r="H119" s="20" t="s">
        <v>41</v>
      </c>
      <c r="I119" s="86">
        <v>1</v>
      </c>
      <c r="J119" s="57"/>
      <c r="K119" s="57"/>
      <c r="L119" s="74"/>
      <c r="M119" s="75"/>
      <c r="N119" s="74"/>
      <c r="O119" s="84"/>
      <c r="P119" s="87" t="s">
        <v>14</v>
      </c>
      <c r="Q119" s="90"/>
      <c r="R119" s="90"/>
      <c r="S119" s="90"/>
      <c r="T119" s="12" t="s">
        <v>15</v>
      </c>
      <c r="U119" s="91"/>
    </row>
    <row r="120" spans="1:21" ht="13.5">
      <c r="A120" s="80">
        <v>115</v>
      </c>
      <c r="B120" s="80"/>
      <c r="C120" s="80" t="s">
        <v>160</v>
      </c>
      <c r="D120" s="45"/>
      <c r="E120" s="45"/>
      <c r="F120" s="41"/>
      <c r="G120" s="83"/>
      <c r="H120" s="20" t="s">
        <v>41</v>
      </c>
      <c r="I120" s="86">
        <v>10</v>
      </c>
      <c r="J120" s="57"/>
      <c r="K120" s="57"/>
      <c r="L120" s="74"/>
      <c r="M120" s="75"/>
      <c r="N120" s="74"/>
      <c r="O120" s="84"/>
      <c r="P120" s="87" t="s">
        <v>14</v>
      </c>
      <c r="Q120" s="90"/>
      <c r="R120" s="90"/>
      <c r="S120" s="90"/>
      <c r="T120" s="12" t="s">
        <v>15</v>
      </c>
      <c r="U120" s="91"/>
    </row>
    <row r="121" spans="1:21" ht="13.5">
      <c r="A121" s="80">
        <v>116</v>
      </c>
      <c r="B121" s="80"/>
      <c r="C121" s="80" t="s">
        <v>161</v>
      </c>
      <c r="D121" s="45"/>
      <c r="E121" s="45"/>
      <c r="F121" s="41"/>
      <c r="G121" s="83"/>
      <c r="H121" s="20" t="s">
        <v>41</v>
      </c>
      <c r="I121" s="86">
        <v>1</v>
      </c>
      <c r="J121" s="57"/>
      <c r="K121" s="57"/>
      <c r="L121" s="74"/>
      <c r="M121" s="75"/>
      <c r="N121" s="74"/>
      <c r="O121" s="84"/>
      <c r="P121" s="87" t="s">
        <v>14</v>
      </c>
      <c r="Q121" s="90"/>
      <c r="R121" s="90"/>
      <c r="S121" s="90"/>
      <c r="T121" s="12" t="s">
        <v>15</v>
      </c>
      <c r="U121" s="91"/>
    </row>
    <row r="122" spans="1:21" ht="13.5">
      <c r="A122" s="80">
        <v>117</v>
      </c>
      <c r="B122" s="80"/>
      <c r="C122" s="80" t="s">
        <v>162</v>
      </c>
      <c r="D122" s="45"/>
      <c r="E122" s="45"/>
      <c r="F122" s="41"/>
      <c r="G122" s="83"/>
      <c r="H122" s="20" t="s">
        <v>41</v>
      </c>
      <c r="I122" s="86">
        <v>5</v>
      </c>
      <c r="J122" s="57"/>
      <c r="K122" s="57"/>
      <c r="L122" s="74"/>
      <c r="M122" s="75"/>
      <c r="N122" s="74"/>
      <c r="O122" s="84"/>
      <c r="P122" s="87" t="s">
        <v>14</v>
      </c>
      <c r="Q122" s="90"/>
      <c r="R122" s="90"/>
      <c r="S122" s="90"/>
      <c r="T122" s="12" t="s">
        <v>15</v>
      </c>
      <c r="U122" s="91"/>
    </row>
    <row r="123" spans="1:21" ht="13.5">
      <c r="A123" s="80">
        <v>118</v>
      </c>
      <c r="B123" s="80"/>
      <c r="C123" s="80" t="s">
        <v>163</v>
      </c>
      <c r="D123" s="45"/>
      <c r="E123" s="45"/>
      <c r="F123" s="41"/>
      <c r="G123" s="83"/>
      <c r="H123" s="20" t="s">
        <v>41</v>
      </c>
      <c r="I123" s="86">
        <v>2</v>
      </c>
      <c r="J123" s="57"/>
      <c r="K123" s="57"/>
      <c r="L123" s="74"/>
      <c r="M123" s="75"/>
      <c r="N123" s="74"/>
      <c r="O123" s="84"/>
      <c r="P123" s="87" t="s">
        <v>14</v>
      </c>
      <c r="Q123" s="90"/>
      <c r="R123" s="90"/>
      <c r="S123" s="90"/>
      <c r="T123" s="12" t="s">
        <v>15</v>
      </c>
      <c r="U123" s="91"/>
    </row>
    <row r="124" spans="1:21" ht="13.5">
      <c r="A124" s="80">
        <v>119</v>
      </c>
      <c r="B124" s="80"/>
      <c r="C124" s="80" t="s">
        <v>164</v>
      </c>
      <c r="D124" s="45"/>
      <c r="E124" s="45"/>
      <c r="F124" s="41"/>
      <c r="G124" s="83"/>
      <c r="H124" s="20" t="s">
        <v>41</v>
      </c>
      <c r="I124" s="86">
        <v>3</v>
      </c>
      <c r="J124" s="57"/>
      <c r="K124" s="57"/>
      <c r="L124" s="74"/>
      <c r="M124" s="75"/>
      <c r="N124" s="74"/>
      <c r="O124" s="84"/>
      <c r="P124" s="87" t="s">
        <v>14</v>
      </c>
      <c r="Q124" s="90"/>
      <c r="R124" s="90"/>
      <c r="S124" s="90"/>
      <c r="T124" s="12" t="s">
        <v>15</v>
      </c>
      <c r="U124" s="91"/>
    </row>
    <row r="125" spans="1:21" ht="13.5">
      <c r="A125" s="80">
        <v>120</v>
      </c>
      <c r="B125" s="80"/>
      <c r="C125" s="80" t="s">
        <v>165</v>
      </c>
      <c r="D125" s="45"/>
      <c r="E125" s="45"/>
      <c r="F125" s="41"/>
      <c r="G125" s="83"/>
      <c r="H125" s="20" t="s">
        <v>41</v>
      </c>
      <c r="I125" s="86">
        <v>4</v>
      </c>
      <c r="J125" s="57"/>
      <c r="K125" s="57"/>
      <c r="L125" s="74"/>
      <c r="M125" s="75"/>
      <c r="N125" s="74"/>
      <c r="O125" s="84"/>
      <c r="P125" s="87" t="s">
        <v>14</v>
      </c>
      <c r="Q125" s="90"/>
      <c r="R125" s="90"/>
      <c r="S125" s="90"/>
      <c r="T125" s="12" t="s">
        <v>15</v>
      </c>
      <c r="U125" s="91"/>
    </row>
    <row r="126" spans="1:21" ht="13.5">
      <c r="A126" s="80">
        <v>121</v>
      </c>
      <c r="B126" s="80"/>
      <c r="C126" s="80" t="s">
        <v>166</v>
      </c>
      <c r="D126" s="45"/>
      <c r="E126" s="45"/>
      <c r="F126" s="41"/>
      <c r="G126" s="83"/>
      <c r="H126" s="20" t="s">
        <v>41</v>
      </c>
      <c r="I126" s="86">
        <v>2</v>
      </c>
      <c r="J126" s="57"/>
      <c r="K126" s="57"/>
      <c r="L126" s="74"/>
      <c r="M126" s="75"/>
      <c r="N126" s="74"/>
      <c r="O126" s="84"/>
      <c r="P126" s="87" t="s">
        <v>14</v>
      </c>
      <c r="Q126" s="90"/>
      <c r="R126" s="90"/>
      <c r="S126" s="90"/>
      <c r="T126" s="12" t="s">
        <v>15</v>
      </c>
      <c r="U126" s="91"/>
    </row>
    <row r="127" spans="1:21" ht="13.5">
      <c r="A127" s="80">
        <v>122</v>
      </c>
      <c r="B127" s="80"/>
      <c r="C127" s="80" t="s">
        <v>167</v>
      </c>
      <c r="D127" s="45"/>
      <c r="E127" s="45"/>
      <c r="F127" s="41"/>
      <c r="G127" s="83"/>
      <c r="H127" s="20" t="s">
        <v>41</v>
      </c>
      <c r="I127" s="86">
        <v>3</v>
      </c>
      <c r="J127" s="57"/>
      <c r="K127" s="57"/>
      <c r="L127" s="74"/>
      <c r="M127" s="75"/>
      <c r="N127" s="74"/>
      <c r="O127" s="84"/>
      <c r="P127" s="87" t="s">
        <v>14</v>
      </c>
      <c r="Q127" s="90"/>
      <c r="R127" s="90"/>
      <c r="S127" s="90"/>
      <c r="T127" s="12" t="s">
        <v>15</v>
      </c>
      <c r="U127" s="91"/>
    </row>
    <row r="128" spans="1:21" ht="13.5">
      <c r="A128" s="80">
        <v>123</v>
      </c>
      <c r="B128" s="80"/>
      <c r="C128" s="80" t="s">
        <v>168</v>
      </c>
      <c r="D128" s="45"/>
      <c r="E128" s="45"/>
      <c r="F128" s="41"/>
      <c r="G128" s="83"/>
      <c r="H128" s="20" t="s">
        <v>41</v>
      </c>
      <c r="I128" s="86">
        <v>1</v>
      </c>
      <c r="J128" s="57"/>
      <c r="K128" s="57"/>
      <c r="L128" s="74"/>
      <c r="M128" s="75"/>
      <c r="N128" s="74"/>
      <c r="O128" s="84"/>
      <c r="P128" s="87" t="s">
        <v>14</v>
      </c>
      <c r="Q128" s="90"/>
      <c r="R128" s="90"/>
      <c r="S128" s="90"/>
      <c r="T128" s="12" t="s">
        <v>15</v>
      </c>
      <c r="U128" s="91"/>
    </row>
    <row r="129" spans="1:21" ht="13.5">
      <c r="A129" s="80">
        <v>124</v>
      </c>
      <c r="B129" s="80"/>
      <c r="C129" s="80" t="s">
        <v>169</v>
      </c>
      <c r="D129" s="45"/>
      <c r="E129" s="45"/>
      <c r="F129" s="41"/>
      <c r="G129" s="83"/>
      <c r="H129" s="20" t="s">
        <v>41</v>
      </c>
      <c r="I129" s="86">
        <v>2</v>
      </c>
      <c r="J129" s="57"/>
      <c r="K129" s="57"/>
      <c r="L129" s="74"/>
      <c r="M129" s="75"/>
      <c r="N129" s="74"/>
      <c r="O129" s="84"/>
      <c r="P129" s="87" t="s">
        <v>14</v>
      </c>
      <c r="Q129" s="90"/>
      <c r="R129" s="90"/>
      <c r="S129" s="90"/>
      <c r="T129" s="12" t="s">
        <v>15</v>
      </c>
      <c r="U129" s="91"/>
    </row>
    <row r="130" spans="1:21" ht="13.5">
      <c r="A130" s="80">
        <v>125</v>
      </c>
      <c r="B130" s="80"/>
      <c r="C130" s="80" t="s">
        <v>170</v>
      </c>
      <c r="D130" s="45"/>
      <c r="E130" s="45"/>
      <c r="F130" s="41"/>
      <c r="G130" s="83"/>
      <c r="H130" s="20" t="s">
        <v>41</v>
      </c>
      <c r="I130" s="86">
        <v>4</v>
      </c>
      <c r="J130" s="57"/>
      <c r="K130" s="57"/>
      <c r="L130" s="74"/>
      <c r="M130" s="75"/>
      <c r="N130" s="74"/>
      <c r="O130" s="84"/>
      <c r="P130" s="87" t="s">
        <v>14</v>
      </c>
      <c r="Q130" s="90"/>
      <c r="R130" s="90"/>
      <c r="S130" s="90"/>
      <c r="T130" s="12" t="s">
        <v>15</v>
      </c>
      <c r="U130" s="91"/>
    </row>
    <row r="131" spans="1:21" ht="13.5">
      <c r="A131" s="80">
        <v>126</v>
      </c>
      <c r="B131" s="80"/>
      <c r="C131" s="80" t="s">
        <v>171</v>
      </c>
      <c r="D131" s="45"/>
      <c r="E131" s="45"/>
      <c r="F131" s="41"/>
      <c r="G131" s="83"/>
      <c r="H131" s="20" t="s">
        <v>41</v>
      </c>
      <c r="I131" s="86">
        <v>7</v>
      </c>
      <c r="J131" s="57"/>
      <c r="K131" s="57"/>
      <c r="L131" s="74"/>
      <c r="M131" s="75"/>
      <c r="N131" s="74"/>
      <c r="O131" s="84"/>
      <c r="P131" s="87" t="s">
        <v>14</v>
      </c>
      <c r="Q131" s="90"/>
      <c r="R131" s="90"/>
      <c r="S131" s="90"/>
      <c r="T131" s="12" t="s">
        <v>15</v>
      </c>
      <c r="U131" s="91"/>
    </row>
    <row r="132" spans="1:21" ht="13.5">
      <c r="A132" s="80">
        <v>127</v>
      </c>
      <c r="B132" s="80"/>
      <c r="C132" s="80" t="s">
        <v>172</v>
      </c>
      <c r="D132" s="45"/>
      <c r="E132" s="45"/>
      <c r="F132" s="41"/>
      <c r="G132" s="83"/>
      <c r="H132" s="20" t="s">
        <v>41</v>
      </c>
      <c r="I132" s="86">
        <v>3</v>
      </c>
      <c r="J132" s="57"/>
      <c r="K132" s="57"/>
      <c r="L132" s="74"/>
      <c r="M132" s="75"/>
      <c r="N132" s="74"/>
      <c r="O132" s="84"/>
      <c r="P132" s="87" t="s">
        <v>14</v>
      </c>
      <c r="Q132" s="90"/>
      <c r="R132" s="90"/>
      <c r="S132" s="90"/>
      <c r="T132" s="12" t="s">
        <v>15</v>
      </c>
      <c r="U132" s="91"/>
    </row>
    <row r="133" spans="1:21" ht="13.5">
      <c r="A133" s="80">
        <v>128</v>
      </c>
      <c r="B133" s="80"/>
      <c r="C133" s="80" t="s">
        <v>173</v>
      </c>
      <c r="D133" s="45"/>
      <c r="E133" s="45"/>
      <c r="F133" s="41"/>
      <c r="G133" s="83"/>
      <c r="H133" s="20" t="s">
        <v>41</v>
      </c>
      <c r="I133" s="86">
        <v>2</v>
      </c>
      <c r="J133" s="57"/>
      <c r="K133" s="57"/>
      <c r="L133" s="74"/>
      <c r="M133" s="75"/>
      <c r="N133" s="74"/>
      <c r="O133" s="84"/>
      <c r="P133" s="87" t="s">
        <v>14</v>
      </c>
      <c r="Q133" s="90"/>
      <c r="R133" s="90"/>
      <c r="S133" s="90"/>
      <c r="T133" s="12" t="s">
        <v>15</v>
      </c>
      <c r="U133" s="91"/>
    </row>
    <row r="134" spans="1:21" ht="13.5">
      <c r="A134" s="80">
        <v>129</v>
      </c>
      <c r="B134" s="80"/>
      <c r="C134" s="80" t="s">
        <v>174</v>
      </c>
      <c r="D134" s="45"/>
      <c r="E134" s="45"/>
      <c r="F134" s="41"/>
      <c r="G134" s="83"/>
      <c r="H134" s="20" t="s">
        <v>41</v>
      </c>
      <c r="I134" s="86">
        <v>4</v>
      </c>
      <c r="J134" s="57"/>
      <c r="K134" s="57"/>
      <c r="L134" s="74"/>
      <c r="M134" s="75"/>
      <c r="N134" s="74"/>
      <c r="O134" s="84"/>
      <c r="P134" s="87" t="s">
        <v>14</v>
      </c>
      <c r="Q134" s="90"/>
      <c r="R134" s="90"/>
      <c r="S134" s="90"/>
      <c r="T134" s="12" t="s">
        <v>15</v>
      </c>
      <c r="U134" s="91"/>
    </row>
    <row r="135" spans="1:21" ht="13.5">
      <c r="A135" s="80">
        <v>130</v>
      </c>
      <c r="B135" s="80"/>
      <c r="C135" s="80" t="s">
        <v>175</v>
      </c>
      <c r="D135" s="45"/>
      <c r="E135" s="45"/>
      <c r="F135" s="41"/>
      <c r="G135" s="83"/>
      <c r="H135" s="20" t="s">
        <v>41</v>
      </c>
      <c r="I135" s="86">
        <v>1</v>
      </c>
      <c r="J135" s="57"/>
      <c r="K135" s="57"/>
      <c r="L135" s="74"/>
      <c r="M135" s="75"/>
      <c r="N135" s="74"/>
      <c r="O135" s="84"/>
      <c r="P135" s="87" t="s">
        <v>14</v>
      </c>
      <c r="Q135" s="90"/>
      <c r="R135" s="90"/>
      <c r="S135" s="90"/>
      <c r="T135" s="12" t="s">
        <v>15</v>
      </c>
      <c r="U135" s="91"/>
    </row>
    <row r="136" spans="1:21" ht="13.5">
      <c r="A136" s="80">
        <v>131</v>
      </c>
      <c r="B136" s="80"/>
      <c r="C136" s="80" t="s">
        <v>176</v>
      </c>
      <c r="D136" s="45"/>
      <c r="E136" s="45"/>
      <c r="F136" s="41"/>
      <c r="G136" s="83"/>
      <c r="H136" s="20" t="s">
        <v>41</v>
      </c>
      <c r="I136" s="86">
        <v>2</v>
      </c>
      <c r="J136" s="57"/>
      <c r="K136" s="57"/>
      <c r="L136" s="74"/>
      <c r="M136" s="75"/>
      <c r="N136" s="74"/>
      <c r="O136" s="84"/>
      <c r="P136" s="87" t="s">
        <v>14</v>
      </c>
      <c r="Q136" s="90"/>
      <c r="R136" s="90"/>
      <c r="S136" s="90"/>
      <c r="T136" s="12" t="s">
        <v>15</v>
      </c>
      <c r="U136" s="91"/>
    </row>
    <row r="137" spans="1:21" ht="13.5">
      <c r="A137" s="80">
        <v>132</v>
      </c>
      <c r="B137" s="80"/>
      <c r="C137" s="80" t="s">
        <v>177</v>
      </c>
      <c r="D137" s="45"/>
      <c r="E137" s="45"/>
      <c r="F137" s="41"/>
      <c r="G137" s="83"/>
      <c r="H137" s="20" t="s">
        <v>41</v>
      </c>
      <c r="I137" s="86">
        <v>3</v>
      </c>
      <c r="J137" s="57"/>
      <c r="K137" s="57"/>
      <c r="L137" s="74"/>
      <c r="M137" s="75"/>
      <c r="N137" s="74"/>
      <c r="O137" s="84"/>
      <c r="P137" s="87" t="s">
        <v>14</v>
      </c>
      <c r="Q137" s="90"/>
      <c r="R137" s="90"/>
      <c r="S137" s="90"/>
      <c r="T137" s="12" t="s">
        <v>15</v>
      </c>
      <c r="U137" s="91"/>
    </row>
    <row r="138" spans="1:21" ht="13.5">
      <c r="A138" s="80">
        <v>133</v>
      </c>
      <c r="B138" s="80"/>
      <c r="C138" s="80" t="s">
        <v>178</v>
      </c>
      <c r="D138" s="45"/>
      <c r="E138" s="45"/>
      <c r="F138" s="41"/>
      <c r="G138" s="83"/>
      <c r="H138" s="20" t="s">
        <v>41</v>
      </c>
      <c r="I138" s="86">
        <v>3</v>
      </c>
      <c r="J138" s="57"/>
      <c r="K138" s="57"/>
      <c r="L138" s="74"/>
      <c r="M138" s="75"/>
      <c r="N138" s="74"/>
      <c r="O138" s="84"/>
      <c r="P138" s="87" t="s">
        <v>14</v>
      </c>
      <c r="Q138" s="90"/>
      <c r="R138" s="90"/>
      <c r="S138" s="90"/>
      <c r="T138" s="12" t="s">
        <v>15</v>
      </c>
      <c r="U138" s="91"/>
    </row>
    <row r="139" spans="1:21" ht="13.5">
      <c r="A139" s="80">
        <v>134</v>
      </c>
      <c r="B139" s="80"/>
      <c r="C139" s="80" t="s">
        <v>179</v>
      </c>
      <c r="D139" s="45"/>
      <c r="E139" s="45"/>
      <c r="F139" s="41"/>
      <c r="G139" s="83"/>
      <c r="H139" s="20" t="s">
        <v>41</v>
      </c>
      <c r="I139" s="86">
        <v>12</v>
      </c>
      <c r="J139" s="57"/>
      <c r="K139" s="57"/>
      <c r="L139" s="74"/>
      <c r="M139" s="75"/>
      <c r="N139" s="74"/>
      <c r="O139" s="84"/>
      <c r="P139" s="87" t="s">
        <v>14</v>
      </c>
      <c r="Q139" s="90"/>
      <c r="R139" s="90"/>
      <c r="S139" s="90"/>
      <c r="T139" s="12" t="s">
        <v>15</v>
      </c>
      <c r="U139" s="91"/>
    </row>
    <row r="140" spans="1:21" ht="13.5">
      <c r="A140" s="80">
        <v>135</v>
      </c>
      <c r="B140" s="80"/>
      <c r="C140" s="80" t="s">
        <v>180</v>
      </c>
      <c r="D140" s="45"/>
      <c r="E140" s="45"/>
      <c r="F140" s="41"/>
      <c r="G140" s="83"/>
      <c r="H140" s="20" t="s">
        <v>41</v>
      </c>
      <c r="I140" s="86">
        <v>2</v>
      </c>
      <c r="J140" s="57"/>
      <c r="K140" s="57"/>
      <c r="L140" s="74"/>
      <c r="M140" s="75"/>
      <c r="N140" s="74"/>
      <c r="O140" s="84"/>
      <c r="P140" s="87" t="s">
        <v>14</v>
      </c>
      <c r="Q140" s="90"/>
      <c r="R140" s="90"/>
      <c r="S140" s="90"/>
      <c r="T140" s="12" t="s">
        <v>15</v>
      </c>
      <c r="U140" s="91"/>
    </row>
    <row r="141" spans="1:21" ht="13.5">
      <c r="A141" s="80">
        <v>136</v>
      </c>
      <c r="B141" s="80"/>
      <c r="C141" s="80" t="s">
        <v>181</v>
      </c>
      <c r="D141" s="45"/>
      <c r="E141" s="45"/>
      <c r="F141" s="41"/>
      <c r="G141" s="83"/>
      <c r="H141" s="20" t="s">
        <v>41</v>
      </c>
      <c r="I141" s="86">
        <v>4</v>
      </c>
      <c r="J141" s="57"/>
      <c r="K141" s="57"/>
      <c r="L141" s="74"/>
      <c r="M141" s="75"/>
      <c r="N141" s="74"/>
      <c r="O141" s="84"/>
      <c r="P141" s="87" t="s">
        <v>14</v>
      </c>
      <c r="Q141" s="90"/>
      <c r="R141" s="90"/>
      <c r="S141" s="90"/>
      <c r="T141" s="12" t="s">
        <v>15</v>
      </c>
      <c r="U141" s="91"/>
    </row>
    <row r="142" spans="1:21" ht="13.5">
      <c r="A142" s="80">
        <v>137</v>
      </c>
      <c r="B142" s="80"/>
      <c r="C142" s="80" t="s">
        <v>182</v>
      </c>
      <c r="D142" s="45"/>
      <c r="E142" s="45"/>
      <c r="F142" s="41"/>
      <c r="G142" s="83"/>
      <c r="H142" s="20" t="s">
        <v>41</v>
      </c>
      <c r="I142" s="86">
        <v>4</v>
      </c>
      <c r="J142" s="57"/>
      <c r="K142" s="57"/>
      <c r="L142" s="74"/>
      <c r="M142" s="75"/>
      <c r="N142" s="74"/>
      <c r="O142" s="84"/>
      <c r="P142" s="87" t="s">
        <v>14</v>
      </c>
      <c r="Q142" s="90"/>
      <c r="R142" s="90"/>
      <c r="S142" s="90"/>
      <c r="T142" s="12" t="s">
        <v>15</v>
      </c>
      <c r="U142" s="91"/>
    </row>
    <row r="143" spans="1:21" ht="13.5">
      <c r="A143" s="80">
        <v>138</v>
      </c>
      <c r="B143" s="80"/>
      <c r="C143" s="80" t="s">
        <v>183</v>
      </c>
      <c r="D143" s="45"/>
      <c r="E143" s="45"/>
      <c r="F143" s="41"/>
      <c r="G143" s="83"/>
      <c r="H143" s="20" t="s">
        <v>41</v>
      </c>
      <c r="I143" s="86">
        <v>1</v>
      </c>
      <c r="J143" s="57"/>
      <c r="K143" s="57"/>
      <c r="L143" s="74"/>
      <c r="M143" s="75"/>
      <c r="N143" s="74"/>
      <c r="O143" s="84"/>
      <c r="P143" s="87" t="s">
        <v>14</v>
      </c>
      <c r="Q143" s="90"/>
      <c r="R143" s="90"/>
      <c r="S143" s="90"/>
      <c r="T143" s="12" t="s">
        <v>15</v>
      </c>
      <c r="U143" s="91"/>
    </row>
    <row r="144" spans="1:21" ht="13.5">
      <c r="A144" s="80">
        <v>139</v>
      </c>
      <c r="B144" s="80"/>
      <c r="C144" s="80" t="s">
        <v>184</v>
      </c>
      <c r="D144" s="45"/>
      <c r="E144" s="45"/>
      <c r="F144" s="41"/>
      <c r="G144" s="83"/>
      <c r="H144" s="20" t="s">
        <v>41</v>
      </c>
      <c r="I144" s="86">
        <v>4</v>
      </c>
      <c r="J144" s="57"/>
      <c r="K144" s="57"/>
      <c r="L144" s="74"/>
      <c r="M144" s="75"/>
      <c r="N144" s="74"/>
      <c r="O144" s="84"/>
      <c r="P144" s="87" t="s">
        <v>14</v>
      </c>
      <c r="Q144" s="90"/>
      <c r="R144" s="90"/>
      <c r="S144" s="90"/>
      <c r="T144" s="12" t="s">
        <v>15</v>
      </c>
      <c r="U144" s="91"/>
    </row>
    <row r="145" spans="1:21" ht="13.5">
      <c r="A145" s="80">
        <v>140</v>
      </c>
      <c r="B145" s="80"/>
      <c r="C145" s="80" t="s">
        <v>185</v>
      </c>
      <c r="D145" s="45"/>
      <c r="E145" s="45"/>
      <c r="F145" s="41"/>
      <c r="G145" s="83"/>
      <c r="H145" s="20" t="s">
        <v>41</v>
      </c>
      <c r="I145" s="86">
        <v>9</v>
      </c>
      <c r="J145" s="57"/>
      <c r="K145" s="57"/>
      <c r="L145" s="74"/>
      <c r="M145" s="75"/>
      <c r="N145" s="74"/>
      <c r="O145" s="84"/>
      <c r="P145" s="87" t="s">
        <v>14</v>
      </c>
      <c r="Q145" s="90"/>
      <c r="R145" s="90"/>
      <c r="S145" s="90"/>
      <c r="T145" s="12" t="s">
        <v>15</v>
      </c>
      <c r="U145" s="91"/>
    </row>
    <row r="146" spans="1:21" ht="13.5">
      <c r="A146" s="80">
        <v>141</v>
      </c>
      <c r="B146" s="80"/>
      <c r="C146" s="80" t="s">
        <v>186</v>
      </c>
      <c r="D146" s="45"/>
      <c r="E146" s="45"/>
      <c r="F146" s="41"/>
      <c r="G146" s="83"/>
      <c r="H146" s="20" t="s">
        <v>41</v>
      </c>
      <c r="I146" s="86">
        <v>3</v>
      </c>
      <c r="J146" s="57"/>
      <c r="K146" s="57"/>
      <c r="L146" s="74"/>
      <c r="M146" s="75"/>
      <c r="N146" s="74"/>
      <c r="O146" s="84"/>
      <c r="P146" s="87" t="s">
        <v>14</v>
      </c>
      <c r="Q146" s="90"/>
      <c r="R146" s="90"/>
      <c r="S146" s="90"/>
      <c r="T146" s="12" t="s">
        <v>15</v>
      </c>
      <c r="U146" s="91"/>
    </row>
    <row r="147" spans="1:21" ht="13.5">
      <c r="A147" s="80">
        <v>142</v>
      </c>
      <c r="B147" s="80"/>
      <c r="C147" s="80" t="s">
        <v>187</v>
      </c>
      <c r="D147" s="45"/>
      <c r="E147" s="45"/>
      <c r="F147" s="41"/>
      <c r="G147" s="83"/>
      <c r="H147" s="20" t="s">
        <v>41</v>
      </c>
      <c r="I147" s="86">
        <v>2</v>
      </c>
      <c r="J147" s="57"/>
      <c r="K147" s="57"/>
      <c r="L147" s="74"/>
      <c r="M147" s="75"/>
      <c r="N147" s="74"/>
      <c r="O147" s="84"/>
      <c r="P147" s="87" t="s">
        <v>14</v>
      </c>
      <c r="Q147" s="90"/>
      <c r="R147" s="90"/>
      <c r="S147" s="90"/>
      <c r="T147" s="12" t="s">
        <v>15</v>
      </c>
      <c r="U147" s="91"/>
    </row>
    <row r="148" spans="1:21" ht="13.5">
      <c r="A148" s="80">
        <v>143</v>
      </c>
      <c r="B148" s="80"/>
      <c r="C148" s="80" t="s">
        <v>188</v>
      </c>
      <c r="D148" s="45"/>
      <c r="E148" s="45"/>
      <c r="F148" s="41"/>
      <c r="G148" s="83"/>
      <c r="H148" s="20" t="s">
        <v>41</v>
      </c>
      <c r="I148" s="86">
        <v>2</v>
      </c>
      <c r="J148" s="57"/>
      <c r="K148" s="57"/>
      <c r="L148" s="74"/>
      <c r="M148" s="75"/>
      <c r="N148" s="74"/>
      <c r="O148" s="84"/>
      <c r="P148" s="87" t="s">
        <v>14</v>
      </c>
      <c r="Q148" s="90"/>
      <c r="R148" s="90"/>
      <c r="S148" s="90"/>
      <c r="T148" s="12" t="s">
        <v>15</v>
      </c>
      <c r="U148" s="91"/>
    </row>
    <row r="149" spans="1:21" ht="13.5">
      <c r="A149" s="80">
        <v>144</v>
      </c>
      <c r="B149" s="80"/>
      <c r="C149" s="80" t="s">
        <v>189</v>
      </c>
      <c r="D149" s="45"/>
      <c r="E149" s="45"/>
      <c r="F149" s="41"/>
      <c r="G149" s="83"/>
      <c r="H149" s="20" t="s">
        <v>41</v>
      </c>
      <c r="I149" s="86">
        <v>3</v>
      </c>
      <c r="J149" s="57"/>
      <c r="K149" s="57"/>
      <c r="L149" s="74"/>
      <c r="M149" s="75"/>
      <c r="N149" s="74"/>
      <c r="O149" s="84"/>
      <c r="P149" s="87" t="s">
        <v>14</v>
      </c>
      <c r="Q149" s="90"/>
      <c r="R149" s="90"/>
      <c r="S149" s="90"/>
      <c r="T149" s="12" t="s">
        <v>15</v>
      </c>
      <c r="U149" s="91"/>
    </row>
    <row r="150" spans="1:21" ht="13.5">
      <c r="A150" s="80">
        <v>145</v>
      </c>
      <c r="B150" s="80"/>
      <c r="C150" s="80" t="s">
        <v>190</v>
      </c>
      <c r="D150" s="45"/>
      <c r="E150" s="45"/>
      <c r="F150" s="41"/>
      <c r="G150" s="83"/>
      <c r="H150" s="20" t="s">
        <v>41</v>
      </c>
      <c r="I150" s="86">
        <v>7</v>
      </c>
      <c r="J150" s="57"/>
      <c r="K150" s="57"/>
      <c r="L150" s="74"/>
      <c r="M150" s="75"/>
      <c r="N150" s="74"/>
      <c r="O150" s="84"/>
      <c r="P150" s="87" t="s">
        <v>14</v>
      </c>
      <c r="Q150" s="90"/>
      <c r="R150" s="90"/>
      <c r="S150" s="90"/>
      <c r="T150" s="12" t="s">
        <v>15</v>
      </c>
      <c r="U150" s="91"/>
    </row>
    <row r="151" spans="1:21" ht="13.5">
      <c r="A151" s="80">
        <v>146</v>
      </c>
      <c r="B151" s="80"/>
      <c r="C151" s="80" t="s">
        <v>191</v>
      </c>
      <c r="D151" s="45"/>
      <c r="E151" s="45"/>
      <c r="F151" s="41"/>
      <c r="G151" s="83"/>
      <c r="H151" s="20" t="s">
        <v>41</v>
      </c>
      <c r="I151" s="86">
        <v>3</v>
      </c>
      <c r="J151" s="57"/>
      <c r="K151" s="57"/>
      <c r="L151" s="74"/>
      <c r="M151" s="75"/>
      <c r="N151" s="74"/>
      <c r="O151" s="84"/>
      <c r="P151" s="87" t="s">
        <v>14</v>
      </c>
      <c r="Q151" s="90"/>
      <c r="R151" s="90"/>
      <c r="S151" s="90"/>
      <c r="T151" s="12" t="s">
        <v>15</v>
      </c>
      <c r="U151" s="91"/>
    </row>
    <row r="152" spans="1:21" ht="13.5">
      <c r="A152" s="80">
        <v>147</v>
      </c>
      <c r="B152" s="80"/>
      <c r="C152" s="80" t="s">
        <v>192</v>
      </c>
      <c r="D152" s="45"/>
      <c r="E152" s="45"/>
      <c r="F152" s="41"/>
      <c r="G152" s="83"/>
      <c r="H152" s="20" t="s">
        <v>41</v>
      </c>
      <c r="I152" s="86">
        <v>1</v>
      </c>
      <c r="J152" s="57"/>
      <c r="K152" s="57"/>
      <c r="L152" s="74"/>
      <c r="M152" s="75"/>
      <c r="N152" s="74"/>
      <c r="O152" s="84"/>
      <c r="P152" s="87" t="s">
        <v>14</v>
      </c>
      <c r="Q152" s="90"/>
      <c r="R152" s="90"/>
      <c r="S152" s="90"/>
      <c r="T152" s="12" t="s">
        <v>15</v>
      </c>
      <c r="U152" s="91"/>
    </row>
    <row r="153" spans="1:21" ht="13.5">
      <c r="A153" s="80">
        <v>148</v>
      </c>
      <c r="B153" s="80"/>
      <c r="C153" s="80" t="s">
        <v>193</v>
      </c>
      <c r="D153" s="45"/>
      <c r="E153" s="45"/>
      <c r="F153" s="41"/>
      <c r="G153" s="83"/>
      <c r="H153" s="20" t="s">
        <v>41</v>
      </c>
      <c r="I153" s="86">
        <v>4</v>
      </c>
      <c r="J153" s="57"/>
      <c r="K153" s="57"/>
      <c r="L153" s="74"/>
      <c r="M153" s="75"/>
      <c r="N153" s="74"/>
      <c r="O153" s="84"/>
      <c r="P153" s="87" t="s">
        <v>14</v>
      </c>
      <c r="Q153" s="90"/>
      <c r="R153" s="90"/>
      <c r="S153" s="90"/>
      <c r="T153" s="12" t="s">
        <v>15</v>
      </c>
      <c r="U153" s="91"/>
    </row>
    <row r="154" spans="1:21" ht="13.5">
      <c r="A154" s="80">
        <v>149</v>
      </c>
      <c r="B154" s="80"/>
      <c r="C154" s="80" t="s">
        <v>194</v>
      </c>
      <c r="D154" s="45"/>
      <c r="E154" s="45"/>
      <c r="F154" s="41"/>
      <c r="G154" s="83"/>
      <c r="H154" s="20" t="s">
        <v>41</v>
      </c>
      <c r="I154" s="86">
        <v>1</v>
      </c>
      <c r="J154" s="57"/>
      <c r="K154" s="57"/>
      <c r="L154" s="74"/>
      <c r="M154" s="75"/>
      <c r="N154" s="74"/>
      <c r="O154" s="84"/>
      <c r="P154" s="87" t="s">
        <v>14</v>
      </c>
      <c r="Q154" s="90"/>
      <c r="R154" s="90"/>
      <c r="S154" s="90"/>
      <c r="T154" s="12" t="s">
        <v>15</v>
      </c>
      <c r="U154" s="91"/>
    </row>
    <row r="155" spans="1:21" ht="13.5">
      <c r="A155" s="80">
        <v>150</v>
      </c>
      <c r="B155" s="80"/>
      <c r="C155" s="80" t="s">
        <v>195</v>
      </c>
      <c r="D155" s="45"/>
      <c r="E155" s="45"/>
      <c r="F155" s="41"/>
      <c r="G155" s="83"/>
      <c r="H155" s="20" t="s">
        <v>41</v>
      </c>
      <c r="I155" s="86">
        <v>1</v>
      </c>
      <c r="J155" s="57"/>
      <c r="K155" s="57"/>
      <c r="L155" s="74"/>
      <c r="M155" s="75"/>
      <c r="N155" s="74"/>
      <c r="O155" s="84"/>
      <c r="P155" s="87" t="s">
        <v>14</v>
      </c>
      <c r="Q155" s="90"/>
      <c r="R155" s="90"/>
      <c r="S155" s="90"/>
      <c r="T155" s="12" t="s">
        <v>15</v>
      </c>
      <c r="U155" s="91"/>
    </row>
    <row r="156" spans="1:21" ht="13.5">
      <c r="A156" s="80">
        <v>151</v>
      </c>
      <c r="B156" s="80"/>
      <c r="C156" s="80" t="s">
        <v>196</v>
      </c>
      <c r="D156" s="45"/>
      <c r="E156" s="45"/>
      <c r="F156" s="41"/>
      <c r="G156" s="83"/>
      <c r="H156" s="20" t="s">
        <v>41</v>
      </c>
      <c r="I156" s="86">
        <v>1</v>
      </c>
      <c r="J156" s="57"/>
      <c r="K156" s="57"/>
      <c r="L156" s="74"/>
      <c r="M156" s="75"/>
      <c r="N156" s="74"/>
      <c r="O156" s="84"/>
      <c r="P156" s="87" t="s">
        <v>14</v>
      </c>
      <c r="Q156" s="90"/>
      <c r="R156" s="90"/>
      <c r="S156" s="90"/>
      <c r="T156" s="12" t="s">
        <v>15</v>
      </c>
      <c r="U156" s="91"/>
    </row>
    <row r="157" spans="1:21" ht="25.5">
      <c r="A157" s="80">
        <v>152</v>
      </c>
      <c r="B157" s="80"/>
      <c r="C157" s="80" t="s">
        <v>197</v>
      </c>
      <c r="D157" s="45"/>
      <c r="E157" s="45"/>
      <c r="F157" s="41"/>
      <c r="G157" s="83"/>
      <c r="H157" s="20" t="s">
        <v>70</v>
      </c>
      <c r="I157" s="86">
        <v>1</v>
      </c>
      <c r="J157" s="57"/>
      <c r="K157" s="57"/>
      <c r="L157" s="74"/>
      <c r="M157" s="75"/>
      <c r="N157" s="74"/>
      <c r="O157" s="84"/>
      <c r="P157" s="87" t="s">
        <v>14</v>
      </c>
      <c r="Q157" s="90"/>
      <c r="R157" s="90"/>
      <c r="S157" s="90"/>
      <c r="T157" s="12" t="s">
        <v>15</v>
      </c>
      <c r="U157" s="91"/>
    </row>
    <row r="158" spans="1:21" ht="13.5">
      <c r="A158" s="80">
        <v>153</v>
      </c>
      <c r="B158" s="80"/>
      <c r="C158" s="80" t="s">
        <v>198</v>
      </c>
      <c r="D158" s="45"/>
      <c r="E158" s="45"/>
      <c r="F158" s="41"/>
      <c r="G158" s="83"/>
      <c r="H158" s="20" t="s">
        <v>41</v>
      </c>
      <c r="I158" s="86">
        <v>3</v>
      </c>
      <c r="J158" s="57"/>
      <c r="K158" s="57"/>
      <c r="L158" s="74"/>
      <c r="M158" s="75"/>
      <c r="N158" s="74"/>
      <c r="O158" s="84"/>
      <c r="P158" s="87" t="s">
        <v>14</v>
      </c>
      <c r="Q158" s="90"/>
      <c r="R158" s="90"/>
      <c r="S158" s="90"/>
      <c r="T158" s="12" t="s">
        <v>15</v>
      </c>
      <c r="U158" s="91"/>
    </row>
    <row r="159" spans="1:21" ht="13.5">
      <c r="A159" s="80">
        <v>154</v>
      </c>
      <c r="B159" s="80"/>
      <c r="C159" s="80" t="s">
        <v>199</v>
      </c>
      <c r="D159" s="45"/>
      <c r="E159" s="45"/>
      <c r="F159" s="41"/>
      <c r="G159" s="83"/>
      <c r="H159" s="20" t="s">
        <v>70</v>
      </c>
      <c r="I159" s="86">
        <v>2</v>
      </c>
      <c r="J159" s="57"/>
      <c r="K159" s="57"/>
      <c r="L159" s="74"/>
      <c r="M159" s="75"/>
      <c r="N159" s="74"/>
      <c r="O159" s="84"/>
      <c r="P159" s="87" t="s">
        <v>14</v>
      </c>
      <c r="Q159" s="90"/>
      <c r="R159" s="90"/>
      <c r="S159" s="90"/>
      <c r="T159" s="12" t="s">
        <v>15</v>
      </c>
      <c r="U159" s="91"/>
    </row>
    <row r="160" spans="1:21" ht="13.5">
      <c r="A160" s="80">
        <v>155</v>
      </c>
      <c r="B160" s="80"/>
      <c r="C160" s="80" t="s">
        <v>200</v>
      </c>
      <c r="D160" s="45"/>
      <c r="E160" s="45"/>
      <c r="F160" s="41"/>
      <c r="G160" s="83"/>
      <c r="H160" s="20" t="s">
        <v>41</v>
      </c>
      <c r="I160" s="86">
        <v>3</v>
      </c>
      <c r="J160" s="57"/>
      <c r="K160" s="57"/>
      <c r="L160" s="74"/>
      <c r="M160" s="75"/>
      <c r="N160" s="74"/>
      <c r="O160" s="84"/>
      <c r="P160" s="87" t="s">
        <v>14</v>
      </c>
      <c r="Q160" s="90"/>
      <c r="R160" s="90"/>
      <c r="S160" s="90"/>
      <c r="T160" s="12" t="s">
        <v>15</v>
      </c>
      <c r="U160" s="91"/>
    </row>
    <row r="161" spans="1:21" ht="13.5">
      <c r="A161" s="80">
        <v>156</v>
      </c>
      <c r="B161" s="80"/>
      <c r="C161" s="80" t="s">
        <v>201</v>
      </c>
      <c r="D161" s="45"/>
      <c r="E161" s="45"/>
      <c r="F161" s="41"/>
      <c r="G161" s="83"/>
      <c r="H161" s="20" t="s">
        <v>41</v>
      </c>
      <c r="I161" s="86">
        <v>9</v>
      </c>
      <c r="J161" s="57"/>
      <c r="K161" s="57"/>
      <c r="L161" s="74"/>
      <c r="M161" s="75"/>
      <c r="N161" s="74"/>
      <c r="O161" s="84"/>
      <c r="P161" s="87" t="s">
        <v>14</v>
      </c>
      <c r="Q161" s="90"/>
      <c r="R161" s="90"/>
      <c r="S161" s="90"/>
      <c r="T161" s="12" t="s">
        <v>15</v>
      </c>
      <c r="U161" s="91"/>
    </row>
    <row r="162" spans="1:21" ht="13.5">
      <c r="A162" s="80">
        <v>157</v>
      </c>
      <c r="B162" s="80"/>
      <c r="C162" s="80" t="s">
        <v>202</v>
      </c>
      <c r="D162" s="45"/>
      <c r="E162" s="45"/>
      <c r="F162" s="41"/>
      <c r="G162" s="83"/>
      <c r="H162" s="20" t="s">
        <v>41</v>
      </c>
      <c r="I162" s="86">
        <v>20</v>
      </c>
      <c r="J162" s="57"/>
      <c r="K162" s="57"/>
      <c r="L162" s="74"/>
      <c r="M162" s="75"/>
      <c r="N162" s="74"/>
      <c r="O162" s="84"/>
      <c r="P162" s="87" t="s">
        <v>14</v>
      </c>
      <c r="Q162" s="90"/>
      <c r="R162" s="90"/>
      <c r="S162" s="90"/>
      <c r="T162" s="12" t="s">
        <v>15</v>
      </c>
      <c r="U162" s="91"/>
    </row>
    <row r="163" spans="1:21" ht="13.5">
      <c r="A163" s="80">
        <v>158</v>
      </c>
      <c r="B163" s="80"/>
      <c r="C163" s="80" t="s">
        <v>203</v>
      </c>
      <c r="D163" s="45"/>
      <c r="E163" s="45"/>
      <c r="F163" s="41"/>
      <c r="G163" s="83"/>
      <c r="H163" s="20" t="s">
        <v>41</v>
      </c>
      <c r="I163" s="86">
        <v>38</v>
      </c>
      <c r="J163" s="57"/>
      <c r="K163" s="57"/>
      <c r="L163" s="74"/>
      <c r="M163" s="75"/>
      <c r="N163" s="74"/>
      <c r="O163" s="84"/>
      <c r="P163" s="87" t="s">
        <v>14</v>
      </c>
      <c r="Q163" s="90"/>
      <c r="R163" s="90"/>
      <c r="S163" s="90"/>
      <c r="T163" s="12" t="s">
        <v>15</v>
      </c>
      <c r="U163" s="91"/>
    </row>
    <row r="164" spans="1:21" ht="13.5">
      <c r="A164" s="80">
        <v>159</v>
      </c>
      <c r="B164" s="80"/>
      <c r="C164" s="80" t="s">
        <v>204</v>
      </c>
      <c r="D164" s="45"/>
      <c r="E164" s="45"/>
      <c r="F164" s="41"/>
      <c r="G164" s="83"/>
      <c r="H164" s="20" t="s">
        <v>41</v>
      </c>
      <c r="I164" s="86">
        <v>19</v>
      </c>
      <c r="J164" s="57"/>
      <c r="K164" s="57"/>
      <c r="L164" s="74"/>
      <c r="M164" s="75"/>
      <c r="N164" s="74"/>
      <c r="O164" s="84"/>
      <c r="P164" s="87" t="s">
        <v>14</v>
      </c>
      <c r="Q164" s="90"/>
      <c r="R164" s="90"/>
      <c r="S164" s="90"/>
      <c r="T164" s="12" t="s">
        <v>15</v>
      </c>
      <c r="U164" s="91"/>
    </row>
    <row r="165" spans="1:21" ht="13.5">
      <c r="A165" s="80">
        <v>160</v>
      </c>
      <c r="B165" s="80"/>
      <c r="C165" s="80" t="s">
        <v>205</v>
      </c>
      <c r="D165" s="45"/>
      <c r="E165" s="45"/>
      <c r="F165" s="41"/>
      <c r="G165" s="83"/>
      <c r="H165" s="20" t="s">
        <v>41</v>
      </c>
      <c r="I165" s="86">
        <v>18</v>
      </c>
      <c r="J165" s="57"/>
      <c r="K165" s="57"/>
      <c r="L165" s="74"/>
      <c r="M165" s="75"/>
      <c r="N165" s="74"/>
      <c r="O165" s="84"/>
      <c r="P165" s="87" t="s">
        <v>14</v>
      </c>
      <c r="Q165" s="90"/>
      <c r="R165" s="90"/>
      <c r="S165" s="90"/>
      <c r="T165" s="12" t="s">
        <v>15</v>
      </c>
      <c r="U165" s="91"/>
    </row>
    <row r="166" spans="1:21" ht="25.5">
      <c r="A166" s="80">
        <v>161</v>
      </c>
      <c r="B166" s="80"/>
      <c r="C166" s="80" t="s">
        <v>206</v>
      </c>
      <c r="D166" s="45"/>
      <c r="E166" s="45"/>
      <c r="F166" s="41"/>
      <c r="G166" s="83"/>
      <c r="H166" s="20" t="s">
        <v>41</v>
      </c>
      <c r="I166" s="86">
        <v>4</v>
      </c>
      <c r="J166" s="57"/>
      <c r="K166" s="57"/>
      <c r="L166" s="74"/>
      <c r="M166" s="75"/>
      <c r="N166" s="74"/>
      <c r="O166" s="84"/>
      <c r="P166" s="87" t="s">
        <v>14</v>
      </c>
      <c r="Q166" s="90"/>
      <c r="R166" s="90"/>
      <c r="S166" s="90"/>
      <c r="T166" s="12" t="s">
        <v>15</v>
      </c>
      <c r="U166" s="91"/>
    </row>
    <row r="167" spans="1:21" ht="25.5">
      <c r="A167" s="80">
        <v>162</v>
      </c>
      <c r="B167" s="80"/>
      <c r="C167" s="80" t="s">
        <v>207</v>
      </c>
      <c r="D167" s="45"/>
      <c r="E167" s="45"/>
      <c r="F167" s="41"/>
      <c r="G167" s="83"/>
      <c r="H167" s="20" t="s">
        <v>41</v>
      </c>
      <c r="I167" s="86">
        <v>4</v>
      </c>
      <c r="J167" s="57"/>
      <c r="K167" s="57"/>
      <c r="L167" s="74"/>
      <c r="M167" s="75"/>
      <c r="N167" s="74"/>
      <c r="O167" s="84"/>
      <c r="P167" s="87" t="s">
        <v>14</v>
      </c>
      <c r="Q167" s="90"/>
      <c r="R167" s="90"/>
      <c r="S167" s="90"/>
      <c r="T167" s="12" t="s">
        <v>15</v>
      </c>
      <c r="U167" s="91"/>
    </row>
    <row r="168" spans="1:21" ht="25.5">
      <c r="A168" s="80">
        <v>163</v>
      </c>
      <c r="B168" s="80"/>
      <c r="C168" s="80" t="s">
        <v>208</v>
      </c>
      <c r="D168" s="45"/>
      <c r="E168" s="45"/>
      <c r="F168" s="41"/>
      <c r="G168" s="83"/>
      <c r="H168" s="20" t="s">
        <v>41</v>
      </c>
      <c r="I168" s="86">
        <v>6</v>
      </c>
      <c r="J168" s="57"/>
      <c r="K168" s="57"/>
      <c r="L168" s="74"/>
      <c r="M168" s="75"/>
      <c r="N168" s="74"/>
      <c r="O168" s="84"/>
      <c r="P168" s="87" t="s">
        <v>14</v>
      </c>
      <c r="Q168" s="90"/>
      <c r="R168" s="90"/>
      <c r="S168" s="90"/>
      <c r="T168" s="12" t="s">
        <v>15</v>
      </c>
      <c r="U168" s="91"/>
    </row>
    <row r="169" spans="1:21" ht="25.5">
      <c r="A169" s="80">
        <v>164</v>
      </c>
      <c r="B169" s="80"/>
      <c r="C169" s="80" t="s">
        <v>209</v>
      </c>
      <c r="D169" s="45"/>
      <c r="E169" s="45"/>
      <c r="F169" s="41"/>
      <c r="G169" s="83"/>
      <c r="H169" s="20" t="s">
        <v>157</v>
      </c>
      <c r="I169" s="86">
        <v>2</v>
      </c>
      <c r="J169" s="57"/>
      <c r="K169" s="57"/>
      <c r="L169" s="74"/>
      <c r="M169" s="75"/>
      <c r="N169" s="74"/>
      <c r="O169" s="84"/>
      <c r="P169" s="87" t="s">
        <v>14</v>
      </c>
      <c r="Q169" s="90"/>
      <c r="R169" s="90"/>
      <c r="S169" s="90"/>
      <c r="T169" s="12" t="s">
        <v>15</v>
      </c>
      <c r="U169" s="91"/>
    </row>
    <row r="170" spans="1:21" ht="13.5">
      <c r="A170" s="80">
        <v>165</v>
      </c>
      <c r="B170" s="80"/>
      <c r="C170" s="80" t="s">
        <v>210</v>
      </c>
      <c r="D170" s="45"/>
      <c r="E170" s="45"/>
      <c r="F170" s="41"/>
      <c r="G170" s="83"/>
      <c r="H170" s="20" t="s">
        <v>157</v>
      </c>
      <c r="I170" s="86">
        <v>1</v>
      </c>
      <c r="J170" s="57"/>
      <c r="K170" s="57"/>
      <c r="L170" s="74"/>
      <c r="M170" s="75"/>
      <c r="N170" s="74"/>
      <c r="O170" s="84"/>
      <c r="P170" s="87" t="s">
        <v>14</v>
      </c>
      <c r="Q170" s="90"/>
      <c r="R170" s="90"/>
      <c r="S170" s="90"/>
      <c r="T170" s="12" t="s">
        <v>15</v>
      </c>
      <c r="U170" s="91"/>
    </row>
    <row r="171" spans="1:21" ht="13.5">
      <c r="A171" s="80">
        <v>166</v>
      </c>
      <c r="B171" s="80"/>
      <c r="C171" s="80" t="s">
        <v>211</v>
      </c>
      <c r="D171" s="45"/>
      <c r="E171" s="45"/>
      <c r="F171" s="41"/>
      <c r="G171" s="83"/>
      <c r="H171" s="20" t="s">
        <v>212</v>
      </c>
      <c r="I171" s="86">
        <v>1</v>
      </c>
      <c r="J171" s="57"/>
      <c r="K171" s="57"/>
      <c r="L171" s="74"/>
      <c r="M171" s="75"/>
      <c r="N171" s="74"/>
      <c r="O171" s="84"/>
      <c r="P171" s="87" t="s">
        <v>14</v>
      </c>
      <c r="Q171" s="90"/>
      <c r="R171" s="90"/>
      <c r="S171" s="90"/>
      <c r="T171" s="12" t="s">
        <v>15</v>
      </c>
      <c r="U171" s="91"/>
    </row>
    <row r="172" spans="1:21" ht="25.5">
      <c r="A172" s="80">
        <v>167</v>
      </c>
      <c r="B172" s="80"/>
      <c r="C172" s="80" t="s">
        <v>213</v>
      </c>
      <c r="D172" s="45"/>
      <c r="E172" s="45"/>
      <c r="F172" s="41"/>
      <c r="G172" s="83"/>
      <c r="H172" s="20" t="s">
        <v>64</v>
      </c>
      <c r="I172" s="86">
        <v>2</v>
      </c>
      <c r="J172" s="57"/>
      <c r="K172" s="57"/>
      <c r="L172" s="74"/>
      <c r="M172" s="75"/>
      <c r="N172" s="74"/>
      <c r="O172" s="84"/>
      <c r="P172" s="87" t="s">
        <v>14</v>
      </c>
      <c r="Q172" s="90"/>
      <c r="R172" s="90"/>
      <c r="S172" s="90"/>
      <c r="T172" s="12" t="s">
        <v>15</v>
      </c>
      <c r="U172" s="91"/>
    </row>
    <row r="173" spans="1:21" ht="25.5">
      <c r="A173" s="80">
        <v>168</v>
      </c>
      <c r="B173" s="80"/>
      <c r="C173" s="80" t="s">
        <v>214</v>
      </c>
      <c r="D173" s="45"/>
      <c r="E173" s="45"/>
      <c r="F173" s="41"/>
      <c r="G173" s="83"/>
      <c r="H173" s="20" t="s">
        <v>64</v>
      </c>
      <c r="I173" s="86">
        <v>1</v>
      </c>
      <c r="J173" s="57"/>
      <c r="K173" s="57"/>
      <c r="L173" s="74"/>
      <c r="M173" s="75"/>
      <c r="N173" s="74"/>
      <c r="O173" s="84"/>
      <c r="P173" s="87" t="s">
        <v>14</v>
      </c>
      <c r="Q173" s="90"/>
      <c r="R173" s="90"/>
      <c r="S173" s="90"/>
      <c r="T173" s="12" t="s">
        <v>15</v>
      </c>
      <c r="U173" s="91"/>
    </row>
    <row r="174" spans="1:21" ht="25.5">
      <c r="A174" s="80">
        <v>169</v>
      </c>
      <c r="B174" s="80"/>
      <c r="C174" s="80" t="s">
        <v>215</v>
      </c>
      <c r="D174" s="45"/>
      <c r="E174" s="45"/>
      <c r="F174" s="41"/>
      <c r="G174" s="83"/>
      <c r="H174" s="20" t="s">
        <v>64</v>
      </c>
      <c r="I174" s="86">
        <v>1</v>
      </c>
      <c r="J174" s="57"/>
      <c r="K174" s="57"/>
      <c r="L174" s="74"/>
      <c r="M174" s="75"/>
      <c r="N174" s="74"/>
      <c r="O174" s="84"/>
      <c r="P174" s="87" t="s">
        <v>14</v>
      </c>
      <c r="Q174" s="90"/>
      <c r="R174" s="90"/>
      <c r="S174" s="90"/>
      <c r="T174" s="12" t="s">
        <v>15</v>
      </c>
      <c r="U174" s="91"/>
    </row>
    <row r="175" spans="1:21" ht="25.5">
      <c r="A175" s="80">
        <v>170</v>
      </c>
      <c r="B175" s="80"/>
      <c r="C175" s="80" t="s">
        <v>216</v>
      </c>
      <c r="D175" s="45"/>
      <c r="E175" s="45"/>
      <c r="F175" s="41"/>
      <c r="G175" s="83"/>
      <c r="H175" s="20" t="s">
        <v>64</v>
      </c>
      <c r="I175" s="86">
        <v>1</v>
      </c>
      <c r="J175" s="57"/>
      <c r="K175" s="57"/>
      <c r="L175" s="74"/>
      <c r="M175" s="75"/>
      <c r="N175" s="74"/>
      <c r="O175" s="84"/>
      <c r="P175" s="87" t="s">
        <v>14</v>
      </c>
      <c r="Q175" s="90"/>
      <c r="R175" s="90"/>
      <c r="S175" s="90"/>
      <c r="T175" s="12" t="s">
        <v>15</v>
      </c>
      <c r="U175" s="91"/>
    </row>
    <row r="176" spans="1:21" ht="25.5">
      <c r="A176" s="80">
        <v>171</v>
      </c>
      <c r="B176" s="80"/>
      <c r="C176" s="80" t="s">
        <v>217</v>
      </c>
      <c r="D176" s="45"/>
      <c r="E176" s="45"/>
      <c r="F176" s="41"/>
      <c r="G176" s="83"/>
      <c r="H176" s="20" t="s">
        <v>64</v>
      </c>
      <c r="I176" s="86">
        <v>1</v>
      </c>
      <c r="J176" s="57"/>
      <c r="K176" s="57"/>
      <c r="L176" s="74"/>
      <c r="M176" s="75"/>
      <c r="N176" s="74"/>
      <c r="O176" s="84"/>
      <c r="P176" s="87" t="s">
        <v>14</v>
      </c>
      <c r="Q176" s="90"/>
      <c r="R176" s="90"/>
      <c r="S176" s="90"/>
      <c r="T176" s="12" t="s">
        <v>15</v>
      </c>
      <c r="U176" s="91"/>
    </row>
    <row r="177" spans="1:21" ht="25.5">
      <c r="A177" s="80">
        <v>172</v>
      </c>
      <c r="B177" s="80"/>
      <c r="C177" s="80" t="s">
        <v>218</v>
      </c>
      <c r="D177" s="45"/>
      <c r="E177" s="45"/>
      <c r="F177" s="41"/>
      <c r="G177" s="83"/>
      <c r="H177" s="20" t="s">
        <v>64</v>
      </c>
      <c r="I177" s="86">
        <v>1</v>
      </c>
      <c r="J177" s="57"/>
      <c r="K177" s="57"/>
      <c r="L177" s="74"/>
      <c r="M177" s="75"/>
      <c r="N177" s="74"/>
      <c r="O177" s="84"/>
      <c r="P177" s="87" t="s">
        <v>14</v>
      </c>
      <c r="Q177" s="90"/>
      <c r="R177" s="90"/>
      <c r="S177" s="90"/>
      <c r="T177" s="12" t="s">
        <v>15</v>
      </c>
      <c r="U177" s="91"/>
    </row>
    <row r="178" spans="1:21" ht="25.5">
      <c r="A178" s="80">
        <v>173</v>
      </c>
      <c r="B178" s="80"/>
      <c r="C178" s="80" t="s">
        <v>219</v>
      </c>
      <c r="D178" s="45"/>
      <c r="E178" s="45"/>
      <c r="F178" s="41"/>
      <c r="G178" s="83"/>
      <c r="H178" s="20" t="s">
        <v>64</v>
      </c>
      <c r="I178" s="86">
        <v>1</v>
      </c>
      <c r="J178" s="57"/>
      <c r="K178" s="57"/>
      <c r="L178" s="74"/>
      <c r="M178" s="75"/>
      <c r="N178" s="74"/>
      <c r="O178" s="84"/>
      <c r="P178" s="87" t="s">
        <v>14</v>
      </c>
      <c r="Q178" s="90"/>
      <c r="R178" s="90"/>
      <c r="S178" s="90"/>
      <c r="T178" s="12" t="s">
        <v>15</v>
      </c>
      <c r="U178" s="91"/>
    </row>
    <row r="179" spans="1:21" ht="25.5">
      <c r="A179" s="80">
        <v>174</v>
      </c>
      <c r="B179" s="80"/>
      <c r="C179" s="80" t="s">
        <v>220</v>
      </c>
      <c r="D179" s="45"/>
      <c r="E179" s="45"/>
      <c r="F179" s="41"/>
      <c r="G179" s="83"/>
      <c r="H179" s="20" t="s">
        <v>64</v>
      </c>
      <c r="I179" s="86">
        <v>2</v>
      </c>
      <c r="J179" s="57"/>
      <c r="K179" s="57"/>
      <c r="L179" s="74"/>
      <c r="M179" s="75"/>
      <c r="N179" s="74"/>
      <c r="O179" s="84"/>
      <c r="P179" s="87" t="s">
        <v>14</v>
      </c>
      <c r="Q179" s="90"/>
      <c r="R179" s="90"/>
      <c r="S179" s="90"/>
      <c r="T179" s="12" t="s">
        <v>15</v>
      </c>
      <c r="U179" s="91"/>
    </row>
    <row r="180" spans="1:21" ht="25.5">
      <c r="A180" s="80">
        <v>175</v>
      </c>
      <c r="B180" s="80"/>
      <c r="C180" s="80" t="s">
        <v>221</v>
      </c>
      <c r="D180" s="45"/>
      <c r="E180" s="45"/>
      <c r="F180" s="41"/>
      <c r="G180" s="83"/>
      <c r="H180" s="20" t="s">
        <v>64</v>
      </c>
      <c r="I180" s="86">
        <v>2</v>
      </c>
      <c r="J180" s="57"/>
      <c r="K180" s="57"/>
      <c r="L180" s="74"/>
      <c r="M180" s="75"/>
      <c r="N180" s="74"/>
      <c r="O180" s="84"/>
      <c r="P180" s="87" t="s">
        <v>14</v>
      </c>
      <c r="Q180" s="90"/>
      <c r="R180" s="90"/>
      <c r="S180" s="90"/>
      <c r="T180" s="12" t="s">
        <v>15</v>
      </c>
      <c r="U180" s="91"/>
    </row>
    <row r="181" spans="1:21" ht="25.5">
      <c r="A181" s="80">
        <v>176</v>
      </c>
      <c r="B181" s="80"/>
      <c r="C181" s="80" t="s">
        <v>222</v>
      </c>
      <c r="D181" s="45"/>
      <c r="E181" s="45"/>
      <c r="F181" s="41"/>
      <c r="G181" s="83"/>
      <c r="H181" s="20" t="s">
        <v>64</v>
      </c>
      <c r="I181" s="86">
        <v>1</v>
      </c>
      <c r="J181" s="57"/>
      <c r="K181" s="57"/>
      <c r="L181" s="74"/>
      <c r="M181" s="75"/>
      <c r="N181" s="74"/>
      <c r="O181" s="84"/>
      <c r="P181" s="87" t="s">
        <v>14</v>
      </c>
      <c r="Q181" s="90"/>
      <c r="R181" s="90"/>
      <c r="S181" s="90"/>
      <c r="T181" s="12" t="s">
        <v>15</v>
      </c>
      <c r="U181" s="91"/>
    </row>
    <row r="182" spans="1:21" ht="25.5">
      <c r="A182" s="80">
        <v>177</v>
      </c>
      <c r="B182" s="80"/>
      <c r="C182" s="80" t="s">
        <v>223</v>
      </c>
      <c r="D182" s="45"/>
      <c r="E182" s="45"/>
      <c r="F182" s="41"/>
      <c r="G182" s="83"/>
      <c r="H182" s="20" t="s">
        <v>64</v>
      </c>
      <c r="I182" s="86">
        <v>1</v>
      </c>
      <c r="J182" s="57"/>
      <c r="K182" s="57"/>
      <c r="L182" s="74"/>
      <c r="M182" s="75"/>
      <c r="N182" s="74"/>
      <c r="O182" s="84"/>
      <c r="P182" s="87" t="s">
        <v>14</v>
      </c>
      <c r="Q182" s="90"/>
      <c r="R182" s="90"/>
      <c r="S182" s="90"/>
      <c r="T182" s="12" t="s">
        <v>15</v>
      </c>
      <c r="U182" s="91"/>
    </row>
    <row r="183" spans="1:21" ht="25.5">
      <c r="A183" s="80">
        <v>178</v>
      </c>
      <c r="B183" s="80"/>
      <c r="C183" s="80" t="s">
        <v>224</v>
      </c>
      <c r="D183" s="45"/>
      <c r="E183" s="45"/>
      <c r="F183" s="41"/>
      <c r="G183" s="83"/>
      <c r="H183" s="20" t="s">
        <v>64</v>
      </c>
      <c r="I183" s="86">
        <v>1</v>
      </c>
      <c r="J183" s="57"/>
      <c r="K183" s="57"/>
      <c r="L183" s="74"/>
      <c r="M183" s="75"/>
      <c r="N183" s="74"/>
      <c r="O183" s="84"/>
      <c r="P183" s="87" t="s">
        <v>14</v>
      </c>
      <c r="Q183" s="90"/>
      <c r="R183" s="90"/>
      <c r="S183" s="90"/>
      <c r="T183" s="12" t="s">
        <v>15</v>
      </c>
      <c r="U183" s="91"/>
    </row>
    <row r="184" spans="1:21" ht="25.5">
      <c r="A184" s="80">
        <v>179</v>
      </c>
      <c r="B184" s="80"/>
      <c r="C184" s="80" t="s">
        <v>225</v>
      </c>
      <c r="D184" s="45"/>
      <c r="E184" s="45"/>
      <c r="F184" s="41"/>
      <c r="G184" s="83"/>
      <c r="H184" s="20" t="s">
        <v>64</v>
      </c>
      <c r="I184" s="86">
        <v>1</v>
      </c>
      <c r="J184" s="57"/>
      <c r="K184" s="57"/>
      <c r="L184" s="74"/>
      <c r="M184" s="75"/>
      <c r="N184" s="74"/>
      <c r="O184" s="84"/>
      <c r="P184" s="87" t="s">
        <v>14</v>
      </c>
      <c r="Q184" s="90"/>
      <c r="R184" s="90"/>
      <c r="S184" s="90"/>
      <c r="T184" s="12" t="s">
        <v>15</v>
      </c>
      <c r="U184" s="91"/>
    </row>
    <row r="185" spans="1:21" ht="25.5">
      <c r="A185" s="80">
        <v>180</v>
      </c>
      <c r="B185" s="80"/>
      <c r="C185" s="80" t="s">
        <v>226</v>
      </c>
      <c r="D185" s="45"/>
      <c r="E185" s="45"/>
      <c r="F185" s="41"/>
      <c r="G185" s="83"/>
      <c r="H185" s="20" t="s">
        <v>64</v>
      </c>
      <c r="I185" s="86">
        <v>1</v>
      </c>
      <c r="J185" s="57"/>
      <c r="K185" s="57"/>
      <c r="L185" s="74"/>
      <c r="M185" s="75"/>
      <c r="N185" s="74"/>
      <c r="O185" s="84"/>
      <c r="P185" s="87" t="s">
        <v>14</v>
      </c>
      <c r="Q185" s="90"/>
      <c r="R185" s="90"/>
      <c r="S185" s="90"/>
      <c r="T185" s="12" t="s">
        <v>15</v>
      </c>
      <c r="U185" s="91"/>
    </row>
    <row r="186" spans="1:21" ht="13.5">
      <c r="A186" s="80">
        <v>181</v>
      </c>
      <c r="B186" s="80"/>
      <c r="C186" s="80" t="s">
        <v>227</v>
      </c>
      <c r="D186" s="45"/>
      <c r="E186" s="45"/>
      <c r="F186" s="41"/>
      <c r="G186" s="83"/>
      <c r="H186" s="20" t="s">
        <v>157</v>
      </c>
      <c r="I186" s="86">
        <v>1</v>
      </c>
      <c r="J186" s="57"/>
      <c r="K186" s="57"/>
      <c r="L186" s="74"/>
      <c r="M186" s="75"/>
      <c r="N186" s="74"/>
      <c r="O186" s="84"/>
      <c r="P186" s="87" t="s">
        <v>14</v>
      </c>
      <c r="Q186" s="90"/>
      <c r="R186" s="90"/>
      <c r="S186" s="90"/>
      <c r="T186" s="12" t="s">
        <v>15</v>
      </c>
      <c r="U186" s="91"/>
    </row>
    <row r="187" spans="1:21" ht="25.5">
      <c r="A187" s="80">
        <v>182</v>
      </c>
      <c r="B187" s="80"/>
      <c r="C187" s="80" t="s">
        <v>228</v>
      </c>
      <c r="D187" s="45"/>
      <c r="E187" s="45"/>
      <c r="F187" s="41"/>
      <c r="G187" s="83"/>
      <c r="H187" s="20" t="s">
        <v>41</v>
      </c>
      <c r="I187" s="86">
        <v>1</v>
      </c>
      <c r="J187" s="57"/>
      <c r="K187" s="57"/>
      <c r="L187" s="74"/>
      <c r="M187" s="75"/>
      <c r="N187" s="74"/>
      <c r="O187" s="84"/>
      <c r="P187" s="87" t="s">
        <v>14</v>
      </c>
      <c r="Q187" s="90"/>
      <c r="R187" s="90"/>
      <c r="S187" s="90"/>
      <c r="T187" s="12" t="s">
        <v>15</v>
      </c>
      <c r="U187" s="91"/>
    </row>
    <row r="188" spans="1:21" ht="24.75">
      <c r="A188" s="80">
        <v>183</v>
      </c>
      <c r="B188" s="80"/>
      <c r="C188" s="80" t="s">
        <v>229</v>
      </c>
      <c r="D188" s="45"/>
      <c r="E188" s="45"/>
      <c r="F188" s="41"/>
      <c r="G188" s="83"/>
      <c r="H188" s="20" t="s">
        <v>41</v>
      </c>
      <c r="I188" s="86">
        <v>1</v>
      </c>
      <c r="J188" s="57"/>
      <c r="K188" s="57"/>
      <c r="L188" s="74"/>
      <c r="M188" s="75"/>
      <c r="N188" s="74"/>
      <c r="O188" s="84"/>
      <c r="P188" s="87" t="s">
        <v>14</v>
      </c>
      <c r="Q188" s="85"/>
      <c r="R188" s="85"/>
      <c r="S188" s="85"/>
      <c r="T188" s="12" t="s">
        <v>15</v>
      </c>
      <c r="U188" s="95"/>
    </row>
    <row r="189" spans="1:3" ht="13.5" customHeight="1">
      <c r="A189" s="94"/>
      <c r="B189" s="94"/>
      <c r="C189" s="94"/>
    </row>
    <row r="190" spans="1:3" ht="13.5" customHeight="1">
      <c r="A190" s="94"/>
      <c r="B190" s="94"/>
      <c r="C190" s="94"/>
    </row>
    <row r="191" spans="1:3" ht="13.5" customHeight="1">
      <c r="A191" s="94"/>
      <c r="B191" s="94"/>
      <c r="C191" s="94"/>
    </row>
    <row r="192" spans="1:3" ht="13.5" customHeight="1">
      <c r="A192" s="94"/>
      <c r="B192" s="94"/>
      <c r="C192" s="94"/>
    </row>
    <row r="193" spans="1:3" ht="13.5" customHeight="1">
      <c r="A193" s="94"/>
      <c r="B193" s="94"/>
      <c r="C193" s="94"/>
    </row>
    <row r="194" spans="1:3" ht="13.5" customHeight="1">
      <c r="A194" s="94"/>
      <c r="B194" s="94"/>
      <c r="C194" s="94"/>
    </row>
    <row r="195" spans="1:3" ht="13.5" customHeight="1">
      <c r="A195" s="94"/>
      <c r="B195" s="94"/>
      <c r="C195" s="94"/>
    </row>
    <row r="196" spans="1:3" ht="13.5" customHeight="1">
      <c r="A196" s="94"/>
      <c r="B196" s="94"/>
      <c r="C196" s="94"/>
    </row>
    <row r="197" spans="1:3" ht="13.5" customHeight="1">
      <c r="A197" s="94"/>
      <c r="B197" s="94"/>
      <c r="C197" s="94"/>
    </row>
    <row r="198" spans="1:3" ht="13.5" customHeight="1">
      <c r="A198" s="94"/>
      <c r="B198" s="94"/>
      <c r="C198" s="94"/>
    </row>
    <row r="199" spans="1:3" ht="13.5" customHeight="1">
      <c r="A199" s="94"/>
      <c r="B199" s="94"/>
      <c r="C199" s="94"/>
    </row>
    <row r="200" spans="1:3" ht="13.5" customHeight="1">
      <c r="A200" s="94"/>
      <c r="B200" s="94"/>
      <c r="C200" s="94"/>
    </row>
    <row r="201" spans="1:3" ht="13.5" customHeight="1">
      <c r="A201" s="94"/>
      <c r="B201" s="94"/>
      <c r="C201" s="94"/>
    </row>
    <row r="202" spans="1:3" ht="13.5" customHeight="1">
      <c r="A202" s="94"/>
      <c r="B202" s="94"/>
      <c r="C202" s="94"/>
    </row>
    <row r="203" spans="1:3" ht="13.5" customHeight="1">
      <c r="A203" s="94"/>
      <c r="B203" s="94"/>
      <c r="C203" s="94"/>
    </row>
    <row r="204" spans="1:3" ht="13.5" customHeight="1">
      <c r="A204" s="94"/>
      <c r="B204" s="94"/>
      <c r="C204" s="94"/>
    </row>
    <row r="205" spans="1:3" ht="13.5" customHeight="1">
      <c r="A205" s="94"/>
      <c r="B205" s="94"/>
      <c r="C205" s="94"/>
    </row>
    <row r="206" spans="1:3" ht="13.5" customHeight="1">
      <c r="A206" s="94"/>
      <c r="B206" s="94"/>
      <c r="C206" s="94"/>
    </row>
    <row r="207" spans="1:3" ht="13.5" customHeight="1">
      <c r="A207" s="94"/>
      <c r="B207" s="94"/>
      <c r="C207" s="94"/>
    </row>
    <row r="208" spans="1:3" ht="13.5" customHeight="1">
      <c r="A208" s="94"/>
      <c r="B208" s="94"/>
      <c r="C208" s="94"/>
    </row>
    <row r="209" spans="1:3" ht="13.5" customHeight="1">
      <c r="A209" s="94"/>
      <c r="B209" s="94"/>
      <c r="C209" s="94"/>
    </row>
    <row r="210" spans="1:3" ht="13.5" customHeight="1">
      <c r="A210" s="94"/>
      <c r="B210" s="94"/>
      <c r="C210" s="94"/>
    </row>
    <row r="211" spans="1:3" ht="13.5" customHeight="1">
      <c r="A211" s="94"/>
      <c r="B211" s="94"/>
      <c r="C211" s="94"/>
    </row>
    <row r="212" spans="1:3" ht="13.5" customHeight="1">
      <c r="A212" s="94"/>
      <c r="B212" s="94"/>
      <c r="C212" s="94"/>
    </row>
    <row r="213" spans="1:3" ht="13.5" customHeight="1">
      <c r="A213" s="94"/>
      <c r="B213" s="94"/>
      <c r="C213" s="94"/>
    </row>
    <row r="214" spans="1:3" ht="13.5" customHeight="1">
      <c r="A214" s="94"/>
      <c r="B214" s="94"/>
      <c r="C214" s="94"/>
    </row>
    <row r="215" spans="1:3" ht="13.5" customHeight="1">
      <c r="A215" s="94"/>
      <c r="B215" s="94"/>
      <c r="C215" s="94"/>
    </row>
    <row r="216" spans="1:3" ht="13.5" customHeight="1">
      <c r="A216" s="94"/>
      <c r="B216" s="94"/>
      <c r="C216" s="94"/>
    </row>
    <row r="217" spans="1:3" ht="13.5" customHeight="1">
      <c r="A217" s="94"/>
      <c r="B217" s="94"/>
      <c r="C217" s="94"/>
    </row>
    <row r="218" spans="1:3" ht="13.5" customHeight="1">
      <c r="A218" s="94"/>
      <c r="B218" s="94"/>
      <c r="C218" s="94"/>
    </row>
    <row r="219" spans="1:3" ht="13.5" customHeight="1">
      <c r="A219" s="94"/>
      <c r="B219" s="94"/>
      <c r="C219" s="94"/>
    </row>
    <row r="220" spans="1:3" ht="13.5" customHeight="1">
      <c r="A220" s="94"/>
      <c r="B220" s="94"/>
      <c r="C220" s="94"/>
    </row>
    <row r="221" spans="1:3" ht="13.5" customHeight="1">
      <c r="A221" s="94"/>
      <c r="B221" s="94"/>
      <c r="C221" s="94"/>
    </row>
    <row r="222" spans="1:3" ht="13.5" customHeight="1">
      <c r="A222" s="94"/>
      <c r="B222" s="94"/>
      <c r="C222" s="94"/>
    </row>
    <row r="223" spans="1:3" ht="13.5" customHeight="1">
      <c r="A223" s="94"/>
      <c r="B223" s="94"/>
      <c r="C223" s="94"/>
    </row>
    <row r="224" spans="1:3" ht="13.5" customHeight="1">
      <c r="A224" s="94"/>
      <c r="B224" s="94"/>
      <c r="C224" s="94"/>
    </row>
    <row r="225" spans="1:3" ht="13.5" customHeight="1">
      <c r="A225" s="94"/>
      <c r="B225" s="94"/>
      <c r="C225" s="94"/>
    </row>
    <row r="226" spans="1:3" ht="13.5" customHeight="1">
      <c r="A226" s="94"/>
      <c r="B226" s="94"/>
      <c r="C226" s="94"/>
    </row>
    <row r="227" spans="1:3" ht="13.5" customHeight="1">
      <c r="A227" s="94"/>
      <c r="B227" s="94"/>
      <c r="C227" s="94"/>
    </row>
    <row r="228" spans="1:3" ht="13.5" customHeight="1">
      <c r="A228" s="94"/>
      <c r="B228" s="94"/>
      <c r="C228" s="94"/>
    </row>
    <row r="229" spans="1:3" ht="13.5" customHeight="1">
      <c r="A229" s="94"/>
      <c r="B229" s="94"/>
      <c r="C229" s="94"/>
    </row>
    <row r="230" spans="1:3" ht="13.5" customHeight="1">
      <c r="A230" s="94"/>
      <c r="B230" s="94"/>
      <c r="C230" s="94"/>
    </row>
    <row r="231" spans="1:3" ht="13.5" customHeight="1">
      <c r="A231" s="94"/>
      <c r="B231" s="94"/>
      <c r="C231" s="94"/>
    </row>
    <row r="232" spans="1:3" ht="13.5" customHeight="1">
      <c r="A232" s="94"/>
      <c r="B232" s="94"/>
      <c r="C232" s="94"/>
    </row>
    <row r="233" spans="1:3" ht="13.5" customHeight="1">
      <c r="A233" s="94"/>
      <c r="B233" s="94"/>
      <c r="C233" s="94"/>
    </row>
    <row r="234" spans="1:3" ht="13.5" customHeight="1">
      <c r="A234" s="94"/>
      <c r="B234" s="94"/>
      <c r="C234" s="94"/>
    </row>
    <row r="235" spans="1:3" ht="13.5" customHeight="1">
      <c r="A235" s="94"/>
      <c r="B235" s="94"/>
      <c r="C235" s="94"/>
    </row>
    <row r="236" spans="1:3" ht="13.5" customHeight="1">
      <c r="A236" s="94"/>
      <c r="B236" s="94"/>
      <c r="C236" s="94"/>
    </row>
    <row r="237" spans="1:3" ht="13.5" customHeight="1">
      <c r="A237" s="94"/>
      <c r="B237" s="94"/>
      <c r="C237" s="94"/>
    </row>
    <row r="238" spans="1:3" ht="13.5" customHeight="1">
      <c r="A238" s="94"/>
      <c r="B238" s="94"/>
      <c r="C238" s="94"/>
    </row>
    <row r="239" spans="1:3" ht="13.5" customHeight="1">
      <c r="A239" s="94"/>
      <c r="B239" s="94"/>
      <c r="C239" s="94"/>
    </row>
    <row r="240" spans="1:3" ht="13.5" customHeight="1">
      <c r="A240" s="94"/>
      <c r="B240" s="94"/>
      <c r="C240" s="94"/>
    </row>
    <row r="241" spans="1:3" ht="15.75" customHeight="1">
      <c r="A241" s="94"/>
      <c r="B241" s="94"/>
      <c r="C241" s="94"/>
    </row>
    <row r="242" spans="1:3" ht="15.75" customHeight="1">
      <c r="A242" s="94"/>
      <c r="B242" s="94"/>
      <c r="C242" s="94"/>
    </row>
    <row r="243" spans="1:3" ht="15.75" customHeight="1">
      <c r="A243" s="94"/>
      <c r="B243" s="94"/>
      <c r="C243" s="94"/>
    </row>
    <row r="244" spans="1:3" ht="15.75" customHeight="1">
      <c r="A244" s="94"/>
      <c r="B244" s="94"/>
      <c r="C244" s="94"/>
    </row>
    <row r="245" spans="1:3" ht="15.75" customHeight="1">
      <c r="A245" s="94"/>
      <c r="B245" s="94"/>
      <c r="C245" s="94"/>
    </row>
    <row r="246" spans="1:3" ht="15.75" customHeight="1">
      <c r="A246" s="94"/>
      <c r="B246" s="94"/>
      <c r="C246" s="94"/>
    </row>
    <row r="247" spans="1:3" ht="15.75" customHeight="1">
      <c r="A247" s="94"/>
      <c r="B247" s="94"/>
      <c r="C247" s="94"/>
    </row>
    <row r="248" spans="1:3" ht="15.75" customHeight="1">
      <c r="A248" s="94"/>
      <c r="B248" s="94"/>
      <c r="C248" s="94"/>
    </row>
    <row r="249" spans="1:3" ht="15.75" customHeight="1">
      <c r="A249" s="94"/>
      <c r="B249" s="94"/>
      <c r="C249" s="94"/>
    </row>
    <row r="250" spans="1:3" ht="15.75" customHeight="1">
      <c r="A250" s="94"/>
      <c r="B250" s="94"/>
      <c r="C250" s="94"/>
    </row>
    <row r="251" spans="1:3" ht="15.75" customHeight="1">
      <c r="A251" s="94"/>
      <c r="B251" s="94"/>
      <c r="C251" s="94"/>
    </row>
    <row r="252" spans="1:3" ht="15.75" customHeight="1">
      <c r="A252" s="94"/>
      <c r="B252" s="94"/>
      <c r="C252" s="94"/>
    </row>
    <row r="253" spans="1:3" ht="15.75" customHeight="1">
      <c r="A253" s="94"/>
      <c r="B253" s="94"/>
      <c r="C253" s="94"/>
    </row>
    <row r="254" spans="1:3" ht="15.75" customHeight="1">
      <c r="A254" s="94"/>
      <c r="B254" s="94"/>
      <c r="C254" s="94"/>
    </row>
    <row r="255" spans="1:3" ht="15.75" customHeight="1">
      <c r="A255" s="94"/>
      <c r="B255" s="94"/>
      <c r="C255" s="94"/>
    </row>
    <row r="256" spans="1:3" ht="15.75" customHeight="1">
      <c r="A256" s="94"/>
      <c r="B256" s="94"/>
      <c r="C256" s="94"/>
    </row>
    <row r="257" spans="1:3" ht="15.75" customHeight="1">
      <c r="A257" s="94"/>
      <c r="B257" s="94"/>
      <c r="C257" s="94"/>
    </row>
    <row r="258" spans="1:3" ht="15.75" customHeight="1">
      <c r="A258" s="94"/>
      <c r="B258" s="94"/>
      <c r="C258" s="94"/>
    </row>
    <row r="259" spans="1:3" ht="15.75" customHeight="1">
      <c r="A259" s="94"/>
      <c r="B259" s="94"/>
      <c r="C259" s="94"/>
    </row>
    <row r="260" spans="1:3" ht="15.75" customHeight="1">
      <c r="A260" s="94"/>
      <c r="B260" s="94"/>
      <c r="C260" s="94"/>
    </row>
    <row r="261" spans="1:3" ht="15.75" customHeight="1">
      <c r="A261" s="94"/>
      <c r="B261" s="94"/>
      <c r="C261" s="94"/>
    </row>
    <row r="262" spans="1:3" ht="15.75" customHeight="1">
      <c r="A262" s="94"/>
      <c r="B262" s="94"/>
      <c r="C262" s="94"/>
    </row>
    <row r="263" spans="1:3" ht="15.75" customHeight="1">
      <c r="A263" s="94"/>
      <c r="B263" s="94"/>
      <c r="C263" s="94"/>
    </row>
    <row r="264" spans="1:3" ht="15.75" customHeight="1">
      <c r="A264" s="94"/>
      <c r="B264" s="94"/>
      <c r="C264" s="94"/>
    </row>
    <row r="265" spans="1:3" ht="15.75" customHeight="1">
      <c r="A265" s="94"/>
      <c r="B265" s="94"/>
      <c r="C265" s="94"/>
    </row>
    <row r="266" spans="1:3" ht="15.75" customHeight="1">
      <c r="A266" s="94"/>
      <c r="B266" s="94"/>
      <c r="C266" s="94"/>
    </row>
    <row r="267" spans="1:3" ht="15.75" customHeight="1">
      <c r="A267" s="94"/>
      <c r="B267" s="94"/>
      <c r="C267" s="94"/>
    </row>
    <row r="268" spans="1:3" ht="15.75" customHeight="1">
      <c r="A268" s="94"/>
      <c r="B268" s="94"/>
      <c r="C268" s="94"/>
    </row>
    <row r="269" spans="1:3" ht="15.75" customHeight="1">
      <c r="A269" s="94"/>
      <c r="B269" s="94"/>
      <c r="C269" s="94"/>
    </row>
    <row r="270" spans="1:3" ht="15.75" customHeight="1">
      <c r="A270" s="94"/>
      <c r="B270" s="94"/>
      <c r="C270" s="94"/>
    </row>
    <row r="271" spans="1:3" ht="15.75" customHeight="1">
      <c r="A271" s="94"/>
      <c r="B271" s="94"/>
      <c r="C271" s="94"/>
    </row>
    <row r="272" spans="1:3" ht="15.75" customHeight="1">
      <c r="A272" s="94"/>
      <c r="B272" s="94"/>
      <c r="C272" s="94"/>
    </row>
    <row r="273" spans="1:3" ht="15.75" customHeight="1">
      <c r="A273" s="94"/>
      <c r="B273" s="94"/>
      <c r="C273" s="94"/>
    </row>
    <row r="274" spans="1:3" ht="15.75" customHeight="1">
      <c r="A274" s="94"/>
      <c r="B274" s="94"/>
      <c r="C274" s="94"/>
    </row>
    <row r="275" spans="1:3" ht="15.75" customHeight="1">
      <c r="A275" s="94"/>
      <c r="B275" s="94"/>
      <c r="C275" s="94"/>
    </row>
    <row r="276" spans="1:3" ht="15.75" customHeight="1">
      <c r="A276" s="94"/>
      <c r="B276" s="94"/>
      <c r="C276" s="94"/>
    </row>
    <row r="277" spans="1:3" ht="15.75" customHeight="1">
      <c r="A277" s="94"/>
      <c r="B277" s="94"/>
      <c r="C277" s="94"/>
    </row>
    <row r="278" spans="1:3" ht="15.75" customHeight="1">
      <c r="A278" s="94"/>
      <c r="B278" s="94"/>
      <c r="C278" s="94"/>
    </row>
    <row r="279" spans="1:3" ht="15.75" customHeight="1">
      <c r="A279" s="94"/>
      <c r="B279" s="94"/>
      <c r="C279" s="94"/>
    </row>
    <row r="280" spans="1:3" ht="15.75" customHeight="1">
      <c r="A280" s="94"/>
      <c r="B280" s="94"/>
      <c r="C280" s="94"/>
    </row>
    <row r="281" spans="1:3" ht="15.75" customHeight="1">
      <c r="A281" s="94"/>
      <c r="B281" s="94"/>
      <c r="C281" s="94"/>
    </row>
    <row r="282" spans="1:3" ht="15.75" customHeight="1">
      <c r="A282" s="94"/>
      <c r="B282" s="94"/>
      <c r="C282" s="94"/>
    </row>
    <row r="283" spans="1:3" ht="15.75" customHeight="1">
      <c r="A283" s="94"/>
      <c r="B283" s="94"/>
      <c r="C283" s="94"/>
    </row>
    <row r="284" spans="1:3" ht="15.75" customHeight="1">
      <c r="A284" s="94"/>
      <c r="B284" s="94"/>
      <c r="C284" s="94"/>
    </row>
    <row r="285" spans="1:3" ht="15.75" customHeight="1">
      <c r="A285" s="94"/>
      <c r="B285" s="94"/>
      <c r="C285" s="94"/>
    </row>
    <row r="286" spans="1:3" ht="15.75" customHeight="1">
      <c r="A286" s="94"/>
      <c r="B286" s="94"/>
      <c r="C286" s="94"/>
    </row>
    <row r="287" spans="1:3" ht="15.75" customHeight="1">
      <c r="A287" s="94"/>
      <c r="B287" s="94"/>
      <c r="C287" s="94"/>
    </row>
    <row r="288" spans="1:3" ht="15.75" customHeight="1">
      <c r="A288" s="94"/>
      <c r="B288" s="94"/>
      <c r="C288" s="94"/>
    </row>
    <row r="289" spans="1:3" ht="15.75" customHeight="1">
      <c r="A289" s="94"/>
      <c r="B289" s="94"/>
      <c r="C289" s="94"/>
    </row>
    <row r="290" spans="1:3" ht="15.75" customHeight="1">
      <c r="A290" s="94"/>
      <c r="B290" s="94"/>
      <c r="C290" s="94"/>
    </row>
    <row r="291" spans="1:3" ht="15.75" customHeight="1">
      <c r="A291" s="94"/>
      <c r="B291" s="94"/>
      <c r="C291" s="94"/>
    </row>
    <row r="292" spans="1:3" ht="15.75" customHeight="1">
      <c r="A292" s="94"/>
      <c r="B292" s="94"/>
      <c r="C292" s="94"/>
    </row>
    <row r="293" spans="1:3" ht="15.75" customHeight="1">
      <c r="A293" s="94"/>
      <c r="B293" s="94"/>
      <c r="C293" s="94"/>
    </row>
    <row r="294" spans="1:3" ht="15.75" customHeight="1">
      <c r="A294" s="94"/>
      <c r="B294" s="94"/>
      <c r="C294" s="94"/>
    </row>
    <row r="295" spans="1:3" ht="15.75" customHeight="1">
      <c r="A295" s="94"/>
      <c r="B295" s="94"/>
      <c r="C295" s="94"/>
    </row>
    <row r="296" spans="1:3" ht="15.75" customHeight="1">
      <c r="A296" s="94"/>
      <c r="B296" s="94"/>
      <c r="C296" s="94"/>
    </row>
    <row r="297" spans="1:3" ht="15.75" customHeight="1">
      <c r="A297" s="94"/>
      <c r="B297" s="94"/>
      <c r="C297" s="94"/>
    </row>
    <row r="298" spans="1:3" ht="15.75" customHeight="1">
      <c r="A298" s="94"/>
      <c r="B298" s="94"/>
      <c r="C298" s="94"/>
    </row>
    <row r="299" spans="1:3" ht="15.75" customHeight="1">
      <c r="A299" s="94"/>
      <c r="B299" s="94"/>
      <c r="C299" s="94"/>
    </row>
    <row r="300" spans="1:3" ht="15.75" customHeight="1">
      <c r="A300" s="94"/>
      <c r="B300" s="94"/>
      <c r="C300" s="94"/>
    </row>
    <row r="301" spans="1:3" ht="15.75" customHeight="1">
      <c r="A301" s="94"/>
      <c r="B301" s="94"/>
      <c r="C301" s="94"/>
    </row>
    <row r="302" spans="1:3" ht="15.75" customHeight="1">
      <c r="A302" s="94"/>
      <c r="B302" s="94"/>
      <c r="C302" s="94"/>
    </row>
    <row r="303" spans="1:3" ht="15.75" customHeight="1">
      <c r="A303" s="94"/>
      <c r="B303" s="94"/>
      <c r="C303" s="94"/>
    </row>
    <row r="304" spans="1:3" ht="15.75" customHeight="1">
      <c r="A304" s="94"/>
      <c r="B304" s="94"/>
      <c r="C304" s="94"/>
    </row>
    <row r="305" spans="1:3" ht="15.75" customHeight="1">
      <c r="A305" s="94"/>
      <c r="B305" s="94"/>
      <c r="C305" s="94"/>
    </row>
    <row r="306" spans="1:3" ht="15.75" customHeight="1">
      <c r="A306" s="94"/>
      <c r="B306" s="94"/>
      <c r="C306" s="94"/>
    </row>
  </sheetData>
  <sheetProtection/>
  <mergeCells count="24">
    <mergeCell ref="A1:T1"/>
    <mergeCell ref="A2:T2"/>
    <mergeCell ref="T3:U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Q4:Q5"/>
    <mergeCell ref="Q6:Q188"/>
    <mergeCell ref="R4:R5"/>
    <mergeCell ref="R6:R188"/>
    <mergeCell ref="S4:S5"/>
    <mergeCell ref="S6:S188"/>
    <mergeCell ref="T4:T5"/>
    <mergeCell ref="U4:U5"/>
    <mergeCell ref="U6:U188"/>
    <mergeCell ref="N4:P5"/>
    <mergeCell ref="L4:M5"/>
  </mergeCells>
  <printOptions/>
  <pageMargins left="0.984027777777778" right="0.984027777777778" top="1" bottom="1" header="0.511805555555556" footer="0.511805555555556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pane ySplit="5" topLeftCell="A6" activePane="bottomLeft" state="frozen"/>
      <selection pane="bottomLeft" activeCell="V15" sqref="V15"/>
    </sheetView>
  </sheetViews>
  <sheetFormatPr defaultColWidth="9.00390625" defaultRowHeight="15.75" customHeight="1" outlineLevelCol="1"/>
  <cols>
    <col min="1" max="1" width="4.375" style="3" customWidth="1"/>
    <col min="2" max="2" width="6.875" style="3" hidden="1" customWidth="1"/>
    <col min="3" max="3" width="27.50390625" style="3" customWidth="1"/>
    <col min="4" max="4" width="27.50390625" style="3" hidden="1" customWidth="1"/>
    <col min="5" max="5" width="30.875" style="3" customWidth="1"/>
    <col min="6" max="6" width="8.00390625" style="3" hidden="1" customWidth="1" outlineLevel="1"/>
    <col min="7" max="7" width="9.875" style="3" customWidth="1" collapsed="1"/>
    <col min="8" max="9" width="4.375" style="3" customWidth="1"/>
    <col min="10" max="11" width="6.375" style="3" customWidth="1"/>
    <col min="12" max="12" width="11.875" style="3" hidden="1" customWidth="1"/>
    <col min="13" max="13" width="12.875" style="3" customWidth="1"/>
    <col min="14" max="14" width="12.125" style="3" customWidth="1"/>
    <col min="15" max="15" width="7.00390625" style="3" customWidth="1"/>
    <col min="16" max="16" width="11.00390625" style="3" customWidth="1"/>
    <col min="17" max="17" width="6.25390625" style="3" customWidth="1"/>
    <col min="18" max="18" width="11.125" style="3" customWidth="1"/>
    <col min="19" max="16384" width="9.00390625" style="3" customWidth="1"/>
  </cols>
  <sheetData>
    <row r="1" spans="1:18" s="1" customFormat="1" ht="30" customHeight="1">
      <c r="A1" s="8" t="s">
        <v>230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6.5" customHeight="1">
      <c r="A2" s="9" t="str">
        <f>'机器设备1备品备件'!A3</f>
        <v>评估基准日：2018年11月14日</v>
      </c>
      <c r="B2" s="10"/>
      <c r="C2" s="10"/>
      <c r="D2" s="10"/>
      <c r="E2" s="10"/>
      <c r="F2" s="10"/>
      <c r="G2" s="10"/>
      <c r="H2" s="10"/>
      <c r="I2" s="10"/>
      <c r="J2" s="54"/>
      <c r="K2" s="54"/>
      <c r="L2" s="54"/>
      <c r="M2" s="54"/>
      <c r="N2" s="54"/>
      <c r="O2" s="54"/>
      <c r="P2" s="54"/>
      <c r="Q2" s="54"/>
      <c r="R2" s="54"/>
    </row>
    <row r="3" spans="1:18" ht="15.75" customHeight="1">
      <c r="A3" s="11" t="s">
        <v>1</v>
      </c>
      <c r="R3" s="25" t="s">
        <v>22</v>
      </c>
    </row>
    <row r="4" spans="1:18" s="2" customFormat="1" ht="15.75" customHeight="1">
      <c r="A4" s="12" t="s">
        <v>3</v>
      </c>
      <c r="B4" s="12" t="s">
        <v>23</v>
      </c>
      <c r="C4" s="39" t="s">
        <v>24</v>
      </c>
      <c r="D4" s="39"/>
      <c r="E4" s="39" t="s">
        <v>25</v>
      </c>
      <c r="F4" s="40" t="s">
        <v>26</v>
      </c>
      <c r="G4" s="39" t="s">
        <v>27</v>
      </c>
      <c r="H4" s="39" t="s">
        <v>28</v>
      </c>
      <c r="I4" s="39" t="s">
        <v>29</v>
      </c>
      <c r="J4" s="39" t="s">
        <v>30</v>
      </c>
      <c r="K4" s="39" t="s">
        <v>31</v>
      </c>
      <c r="L4" s="14" t="s">
        <v>6</v>
      </c>
      <c r="M4" s="16"/>
      <c r="N4" s="12" t="s">
        <v>32</v>
      </c>
      <c r="O4" s="19"/>
      <c r="P4" s="19"/>
      <c r="Q4" s="39" t="s">
        <v>231</v>
      </c>
      <c r="R4" s="39" t="s">
        <v>10</v>
      </c>
    </row>
    <row r="5" spans="1:18" s="2" customFormat="1" ht="15.75" customHeight="1">
      <c r="A5" s="19"/>
      <c r="B5" s="19"/>
      <c r="C5" s="19"/>
      <c r="D5" s="19"/>
      <c r="E5" s="19"/>
      <c r="F5" s="41"/>
      <c r="G5" s="19"/>
      <c r="H5" s="19"/>
      <c r="I5" s="19"/>
      <c r="J5" s="19"/>
      <c r="K5" s="19"/>
      <c r="L5" s="74"/>
      <c r="M5" s="75"/>
      <c r="N5" s="12" t="s">
        <v>232</v>
      </c>
      <c r="O5" s="12" t="s">
        <v>233</v>
      </c>
      <c r="P5" s="12" t="s">
        <v>234</v>
      </c>
      <c r="Q5" s="19"/>
      <c r="R5" s="19"/>
    </row>
    <row r="6" spans="1:18" s="2" customFormat="1" ht="15.75" customHeight="1">
      <c r="A6" s="19">
        <v>1</v>
      </c>
      <c r="B6" s="19"/>
      <c r="C6" s="76" t="s">
        <v>235</v>
      </c>
      <c r="D6" s="76" t="s">
        <v>235</v>
      </c>
      <c r="E6" s="45" t="s">
        <v>236</v>
      </c>
      <c r="F6" s="41"/>
      <c r="G6" s="12" t="s">
        <v>237</v>
      </c>
      <c r="H6" s="47" t="s">
        <v>38</v>
      </c>
      <c r="I6" s="45">
        <v>1</v>
      </c>
      <c r="J6" s="57">
        <v>35247</v>
      </c>
      <c r="K6" s="57">
        <v>35247</v>
      </c>
      <c r="L6" s="22">
        <v>2980</v>
      </c>
      <c r="M6" s="22">
        <v>272.42</v>
      </c>
      <c r="N6" s="22">
        <v>2500</v>
      </c>
      <c r="O6" s="19">
        <v>5</v>
      </c>
      <c r="P6" s="22">
        <f>ROUND(N6*O6%,0)</f>
        <v>125</v>
      </c>
      <c r="Q6" s="28">
        <f>IF(M6=0,"",(P6-M6)/M6*100)</f>
        <v>-54.11496953233977</v>
      </c>
      <c r="R6" s="19"/>
    </row>
    <row r="7" spans="1:18" s="2" customFormat="1" ht="15.75" customHeight="1">
      <c r="A7" s="19">
        <v>2</v>
      </c>
      <c r="B7" s="19"/>
      <c r="C7" s="76" t="s">
        <v>238</v>
      </c>
      <c r="D7" s="76" t="s">
        <v>238</v>
      </c>
      <c r="E7" s="47" t="s">
        <v>239</v>
      </c>
      <c r="F7" s="41"/>
      <c r="G7" s="12" t="s">
        <v>237</v>
      </c>
      <c r="H7" s="47" t="s">
        <v>38</v>
      </c>
      <c r="I7" s="45">
        <v>1</v>
      </c>
      <c r="J7" s="57">
        <v>35247</v>
      </c>
      <c r="K7" s="57">
        <v>35247</v>
      </c>
      <c r="L7" s="22">
        <v>2550</v>
      </c>
      <c r="M7" s="22">
        <v>233.19</v>
      </c>
      <c r="N7" s="22">
        <v>2500</v>
      </c>
      <c r="O7" s="19">
        <v>5</v>
      </c>
      <c r="P7" s="22">
        <f aca="true" t="shared" si="0" ref="P7:P40">ROUND(N7*O7%,0)</f>
        <v>125</v>
      </c>
      <c r="Q7" s="28">
        <f aca="true" t="shared" si="1" ref="Q7:Q38">IF(M7=0,"",(P7-M7)/M7*100)</f>
        <v>-46.39564303786612</v>
      </c>
      <c r="R7" s="19"/>
    </row>
    <row r="8" spans="1:18" s="2" customFormat="1" ht="15.75" customHeight="1">
      <c r="A8" s="19">
        <v>3</v>
      </c>
      <c r="B8" s="19"/>
      <c r="C8" s="76" t="s">
        <v>240</v>
      </c>
      <c r="D8" s="76" t="s">
        <v>240</v>
      </c>
      <c r="E8" s="47" t="s">
        <v>239</v>
      </c>
      <c r="F8" s="41"/>
      <c r="G8" s="12" t="s">
        <v>237</v>
      </c>
      <c r="H8" s="47" t="s">
        <v>38</v>
      </c>
      <c r="I8" s="45">
        <v>6</v>
      </c>
      <c r="J8" s="57">
        <v>35855</v>
      </c>
      <c r="K8" s="57">
        <v>35855</v>
      </c>
      <c r="L8" s="22">
        <v>14700</v>
      </c>
      <c r="M8" s="22">
        <v>1470</v>
      </c>
      <c r="N8" s="22">
        <v>15000</v>
      </c>
      <c r="O8" s="19">
        <v>5</v>
      </c>
      <c r="P8" s="22">
        <f t="shared" si="0"/>
        <v>750</v>
      </c>
      <c r="Q8" s="28">
        <f t="shared" si="1"/>
        <v>-48.97959183673469</v>
      </c>
      <c r="R8" s="19"/>
    </row>
    <row r="9" spans="1:18" s="2" customFormat="1" ht="15.75" customHeight="1">
      <c r="A9" s="19">
        <v>4</v>
      </c>
      <c r="B9" s="19"/>
      <c r="C9" s="76" t="s">
        <v>241</v>
      </c>
      <c r="D9" s="76" t="s">
        <v>241</v>
      </c>
      <c r="E9" s="45" t="s">
        <v>242</v>
      </c>
      <c r="F9" s="41"/>
      <c r="G9" s="12" t="s">
        <v>237</v>
      </c>
      <c r="H9" s="47" t="s">
        <v>38</v>
      </c>
      <c r="I9" s="45">
        <v>1</v>
      </c>
      <c r="J9" s="57">
        <v>36312</v>
      </c>
      <c r="K9" s="57">
        <v>36312</v>
      </c>
      <c r="L9" s="22">
        <v>2850</v>
      </c>
      <c r="M9" s="22">
        <v>285</v>
      </c>
      <c r="N9" s="22">
        <v>2500</v>
      </c>
      <c r="O9" s="19">
        <v>5</v>
      </c>
      <c r="P9" s="22">
        <f t="shared" si="0"/>
        <v>125</v>
      </c>
      <c r="Q9" s="28">
        <f t="shared" si="1"/>
        <v>-56.14035087719298</v>
      </c>
      <c r="R9" s="19"/>
    </row>
    <row r="10" spans="1:18" s="2" customFormat="1" ht="15.75" customHeight="1">
      <c r="A10" s="19">
        <v>5</v>
      </c>
      <c r="B10" s="19"/>
      <c r="C10" s="76" t="s">
        <v>243</v>
      </c>
      <c r="D10" s="76" t="s">
        <v>243</v>
      </c>
      <c r="E10" s="45" t="s">
        <v>244</v>
      </c>
      <c r="F10" s="41"/>
      <c r="G10" s="12" t="s">
        <v>237</v>
      </c>
      <c r="H10" s="47" t="s">
        <v>38</v>
      </c>
      <c r="I10" s="45">
        <v>1</v>
      </c>
      <c r="J10" s="57">
        <v>35886</v>
      </c>
      <c r="K10" s="57">
        <v>35886</v>
      </c>
      <c r="L10" s="22">
        <v>83000</v>
      </c>
      <c r="M10" s="22">
        <v>8300</v>
      </c>
      <c r="N10" s="22">
        <v>75000</v>
      </c>
      <c r="O10" s="19">
        <v>5</v>
      </c>
      <c r="P10" s="22">
        <f t="shared" si="0"/>
        <v>3750</v>
      </c>
      <c r="Q10" s="28">
        <f t="shared" si="1"/>
        <v>-54.81927710843374</v>
      </c>
      <c r="R10" s="19"/>
    </row>
    <row r="11" spans="1:18" s="2" customFormat="1" ht="15.75" customHeight="1">
      <c r="A11" s="19">
        <v>6</v>
      </c>
      <c r="B11" s="19"/>
      <c r="C11" s="76" t="s">
        <v>245</v>
      </c>
      <c r="D11" s="76" t="s">
        <v>245</v>
      </c>
      <c r="E11" s="45" t="s">
        <v>246</v>
      </c>
      <c r="F11" s="41"/>
      <c r="G11" s="12" t="s">
        <v>237</v>
      </c>
      <c r="H11" s="47" t="s">
        <v>38</v>
      </c>
      <c r="I11" s="45">
        <v>1</v>
      </c>
      <c r="J11" s="57">
        <v>36770</v>
      </c>
      <c r="K11" s="57">
        <v>36770</v>
      </c>
      <c r="L11" s="22">
        <v>77500</v>
      </c>
      <c r="M11" s="22">
        <v>7672.16</v>
      </c>
      <c r="N11" s="22">
        <v>70000</v>
      </c>
      <c r="O11" s="19">
        <v>5</v>
      </c>
      <c r="P11" s="22">
        <f t="shared" si="0"/>
        <v>3500</v>
      </c>
      <c r="Q11" s="28">
        <f t="shared" si="1"/>
        <v>-54.38051344080416</v>
      </c>
      <c r="R11" s="19"/>
    </row>
    <row r="12" spans="1:18" s="2" customFormat="1" ht="15.75" customHeight="1">
      <c r="A12" s="19">
        <v>7</v>
      </c>
      <c r="B12" s="19"/>
      <c r="C12" s="76" t="s">
        <v>247</v>
      </c>
      <c r="D12" s="76" t="s">
        <v>247</v>
      </c>
      <c r="E12" s="45" t="s">
        <v>248</v>
      </c>
      <c r="F12" s="41"/>
      <c r="G12" s="12" t="s">
        <v>237</v>
      </c>
      <c r="H12" s="47" t="s">
        <v>38</v>
      </c>
      <c r="I12" s="45">
        <v>1</v>
      </c>
      <c r="J12" s="57">
        <v>36892</v>
      </c>
      <c r="K12" s="57">
        <v>36892</v>
      </c>
      <c r="L12" s="22">
        <v>2500</v>
      </c>
      <c r="M12" s="22">
        <v>250</v>
      </c>
      <c r="N12" s="22">
        <v>2000</v>
      </c>
      <c r="O12" s="19">
        <v>5</v>
      </c>
      <c r="P12" s="22">
        <f t="shared" si="0"/>
        <v>100</v>
      </c>
      <c r="Q12" s="28">
        <f t="shared" si="1"/>
        <v>-60</v>
      </c>
      <c r="R12" s="19"/>
    </row>
    <row r="13" spans="1:18" s="2" customFormat="1" ht="15.75" customHeight="1">
      <c r="A13" s="19">
        <v>8</v>
      </c>
      <c r="B13" s="19"/>
      <c r="C13" s="76" t="s">
        <v>249</v>
      </c>
      <c r="D13" s="76" t="s">
        <v>249</v>
      </c>
      <c r="E13" s="45" t="s">
        <v>250</v>
      </c>
      <c r="F13" s="41"/>
      <c r="G13" s="12" t="s">
        <v>237</v>
      </c>
      <c r="H13" s="47" t="s">
        <v>38</v>
      </c>
      <c r="I13" s="45">
        <v>1</v>
      </c>
      <c r="J13" s="57">
        <v>36892</v>
      </c>
      <c r="K13" s="57">
        <v>36892</v>
      </c>
      <c r="L13" s="22">
        <v>48000</v>
      </c>
      <c r="M13" s="22">
        <v>4800</v>
      </c>
      <c r="N13" s="22">
        <v>40000</v>
      </c>
      <c r="O13" s="19">
        <v>5</v>
      </c>
      <c r="P13" s="22">
        <f t="shared" si="0"/>
        <v>2000</v>
      </c>
      <c r="Q13" s="28">
        <f t="shared" si="1"/>
        <v>-58.333333333333336</v>
      </c>
      <c r="R13" s="19"/>
    </row>
    <row r="14" spans="1:18" s="2" customFormat="1" ht="15.75" customHeight="1">
      <c r="A14" s="19">
        <v>9</v>
      </c>
      <c r="B14" s="19"/>
      <c r="C14" s="76" t="s">
        <v>251</v>
      </c>
      <c r="D14" s="76" t="s">
        <v>251</v>
      </c>
      <c r="E14" s="45" t="s">
        <v>252</v>
      </c>
      <c r="F14" s="41"/>
      <c r="G14" s="12" t="s">
        <v>237</v>
      </c>
      <c r="H14" s="47" t="s">
        <v>38</v>
      </c>
      <c r="I14" s="45">
        <v>1</v>
      </c>
      <c r="J14" s="57">
        <v>36892</v>
      </c>
      <c r="K14" s="57">
        <v>36892</v>
      </c>
      <c r="L14" s="22">
        <v>3500</v>
      </c>
      <c r="M14" s="22">
        <v>350</v>
      </c>
      <c r="N14" s="22">
        <v>3500</v>
      </c>
      <c r="O14" s="19">
        <v>5</v>
      </c>
      <c r="P14" s="22">
        <f t="shared" si="0"/>
        <v>175</v>
      </c>
      <c r="Q14" s="28">
        <f t="shared" si="1"/>
        <v>-50</v>
      </c>
      <c r="R14" s="19"/>
    </row>
    <row r="15" spans="1:18" s="2" customFormat="1" ht="15.75" customHeight="1">
      <c r="A15" s="19">
        <v>10</v>
      </c>
      <c r="B15" s="19"/>
      <c r="C15" s="76" t="s">
        <v>253</v>
      </c>
      <c r="D15" s="76" t="s">
        <v>253</v>
      </c>
      <c r="E15" s="45" t="s">
        <v>254</v>
      </c>
      <c r="F15" s="41"/>
      <c r="G15" s="12" t="s">
        <v>237</v>
      </c>
      <c r="H15" s="47" t="s">
        <v>38</v>
      </c>
      <c r="I15" s="45">
        <v>1</v>
      </c>
      <c r="J15" s="57">
        <v>36892</v>
      </c>
      <c r="K15" s="57">
        <v>36892</v>
      </c>
      <c r="L15" s="22">
        <v>4200</v>
      </c>
      <c r="M15" s="22">
        <v>420</v>
      </c>
      <c r="N15" s="22">
        <v>4000</v>
      </c>
      <c r="O15" s="19">
        <v>5</v>
      </c>
      <c r="P15" s="22">
        <f t="shared" si="0"/>
        <v>200</v>
      </c>
      <c r="Q15" s="28">
        <f t="shared" si="1"/>
        <v>-52.38095238095239</v>
      </c>
      <c r="R15" s="19"/>
    </row>
    <row r="16" spans="1:18" s="2" customFormat="1" ht="15.75" customHeight="1">
      <c r="A16" s="19">
        <v>11</v>
      </c>
      <c r="B16" s="19"/>
      <c r="C16" s="76" t="s">
        <v>255</v>
      </c>
      <c r="D16" s="76" t="s">
        <v>255</v>
      </c>
      <c r="E16" s="45" t="s">
        <v>256</v>
      </c>
      <c r="F16" s="41"/>
      <c r="G16" s="12" t="s">
        <v>237</v>
      </c>
      <c r="H16" s="47" t="s">
        <v>38</v>
      </c>
      <c r="I16" s="45">
        <v>1</v>
      </c>
      <c r="J16" s="57">
        <v>36892</v>
      </c>
      <c r="K16" s="57">
        <v>36892</v>
      </c>
      <c r="L16" s="22">
        <v>3300</v>
      </c>
      <c r="M16" s="22">
        <v>330</v>
      </c>
      <c r="N16" s="22">
        <v>3000</v>
      </c>
      <c r="O16" s="19">
        <v>5</v>
      </c>
      <c r="P16" s="22">
        <f t="shared" si="0"/>
        <v>150</v>
      </c>
      <c r="Q16" s="28">
        <f t="shared" si="1"/>
        <v>-54.54545454545454</v>
      </c>
      <c r="R16" s="19"/>
    </row>
    <row r="17" spans="1:18" s="2" customFormat="1" ht="15.75" customHeight="1">
      <c r="A17" s="19">
        <v>12</v>
      </c>
      <c r="B17" s="19"/>
      <c r="C17" s="76" t="s">
        <v>257</v>
      </c>
      <c r="D17" s="76" t="s">
        <v>257</v>
      </c>
      <c r="E17" s="45" t="s">
        <v>258</v>
      </c>
      <c r="F17" s="41"/>
      <c r="G17" s="12" t="s">
        <v>237</v>
      </c>
      <c r="H17" s="47" t="s">
        <v>38</v>
      </c>
      <c r="I17" s="45">
        <v>1</v>
      </c>
      <c r="J17" s="57">
        <v>36892</v>
      </c>
      <c r="K17" s="57">
        <v>36892</v>
      </c>
      <c r="L17" s="22">
        <v>3700</v>
      </c>
      <c r="M17" s="22">
        <v>370</v>
      </c>
      <c r="N17" s="22">
        <v>3500</v>
      </c>
      <c r="O17" s="19">
        <v>5</v>
      </c>
      <c r="P17" s="22">
        <f t="shared" si="0"/>
        <v>175</v>
      </c>
      <c r="Q17" s="28">
        <f t="shared" si="1"/>
        <v>-52.702702702702695</v>
      </c>
      <c r="R17" s="19"/>
    </row>
    <row r="18" spans="1:18" s="2" customFormat="1" ht="15.75" customHeight="1">
      <c r="A18" s="19">
        <v>13</v>
      </c>
      <c r="B18" s="19"/>
      <c r="C18" s="76" t="s">
        <v>259</v>
      </c>
      <c r="D18" s="76" t="s">
        <v>259</v>
      </c>
      <c r="E18" s="45" t="s">
        <v>260</v>
      </c>
      <c r="F18" s="41"/>
      <c r="G18" s="12" t="s">
        <v>237</v>
      </c>
      <c r="H18" s="47" t="s">
        <v>38</v>
      </c>
      <c r="I18" s="45">
        <v>1</v>
      </c>
      <c r="J18" s="57">
        <v>36892</v>
      </c>
      <c r="K18" s="57">
        <v>36892</v>
      </c>
      <c r="L18" s="22">
        <v>2800</v>
      </c>
      <c r="M18" s="22">
        <v>280</v>
      </c>
      <c r="N18" s="22">
        <v>2500</v>
      </c>
      <c r="O18" s="19">
        <v>5</v>
      </c>
      <c r="P18" s="22">
        <f t="shared" si="0"/>
        <v>125</v>
      </c>
      <c r="Q18" s="28">
        <f t="shared" si="1"/>
        <v>-55.35714285714286</v>
      </c>
      <c r="R18" s="19"/>
    </row>
    <row r="19" spans="1:18" s="2" customFormat="1" ht="15.75" customHeight="1">
      <c r="A19" s="19">
        <v>14</v>
      </c>
      <c r="B19" s="19"/>
      <c r="C19" s="76" t="s">
        <v>261</v>
      </c>
      <c r="D19" s="76" t="s">
        <v>261</v>
      </c>
      <c r="E19" s="45" t="s">
        <v>262</v>
      </c>
      <c r="F19" s="41"/>
      <c r="G19" s="12" t="s">
        <v>237</v>
      </c>
      <c r="H19" s="47" t="s">
        <v>38</v>
      </c>
      <c r="I19" s="45">
        <v>1</v>
      </c>
      <c r="J19" s="57">
        <v>36892</v>
      </c>
      <c r="K19" s="57">
        <v>36892</v>
      </c>
      <c r="L19" s="22">
        <v>5000</v>
      </c>
      <c r="M19" s="22">
        <v>500</v>
      </c>
      <c r="N19" s="22">
        <v>5000</v>
      </c>
      <c r="O19" s="19">
        <v>5</v>
      </c>
      <c r="P19" s="22">
        <f t="shared" si="0"/>
        <v>250</v>
      </c>
      <c r="Q19" s="28">
        <f t="shared" si="1"/>
        <v>-50</v>
      </c>
      <c r="R19" s="19"/>
    </row>
    <row r="20" spans="1:18" s="2" customFormat="1" ht="15.75" customHeight="1">
      <c r="A20" s="19">
        <v>15</v>
      </c>
      <c r="B20" s="19"/>
      <c r="C20" s="76" t="s">
        <v>263</v>
      </c>
      <c r="D20" s="76" t="s">
        <v>263</v>
      </c>
      <c r="E20" s="45" t="s">
        <v>264</v>
      </c>
      <c r="F20" s="41"/>
      <c r="G20" s="12" t="s">
        <v>237</v>
      </c>
      <c r="H20" s="47" t="s">
        <v>38</v>
      </c>
      <c r="I20" s="45">
        <v>1</v>
      </c>
      <c r="J20" s="57">
        <v>39173</v>
      </c>
      <c r="K20" s="57">
        <v>39173</v>
      </c>
      <c r="L20" s="22">
        <v>2800</v>
      </c>
      <c r="M20" s="22">
        <v>238</v>
      </c>
      <c r="N20" s="22">
        <v>2500</v>
      </c>
      <c r="O20" s="19">
        <v>5</v>
      </c>
      <c r="P20" s="22">
        <f t="shared" si="0"/>
        <v>125</v>
      </c>
      <c r="Q20" s="28">
        <f t="shared" si="1"/>
        <v>-47.47899159663865</v>
      </c>
      <c r="R20" s="19"/>
    </row>
    <row r="21" spans="1:18" s="2" customFormat="1" ht="15.75" customHeight="1">
      <c r="A21" s="19">
        <v>16</v>
      </c>
      <c r="B21" s="19"/>
      <c r="C21" s="76" t="s">
        <v>265</v>
      </c>
      <c r="D21" s="76" t="s">
        <v>265</v>
      </c>
      <c r="E21" s="45" t="s">
        <v>266</v>
      </c>
      <c r="F21" s="41"/>
      <c r="G21" s="12" t="s">
        <v>237</v>
      </c>
      <c r="H21" s="47" t="s">
        <v>38</v>
      </c>
      <c r="I21" s="45"/>
      <c r="J21" s="57">
        <v>41760</v>
      </c>
      <c r="K21" s="57">
        <v>41760</v>
      </c>
      <c r="L21" s="22">
        <v>66666.64</v>
      </c>
      <c r="M21" s="22">
        <v>21666.66</v>
      </c>
      <c r="N21" s="22">
        <v>65000</v>
      </c>
      <c r="O21" s="19">
        <v>52</v>
      </c>
      <c r="P21" s="22">
        <f t="shared" si="0"/>
        <v>33800</v>
      </c>
      <c r="Q21" s="28">
        <f t="shared" si="1"/>
        <v>56.00004800001477</v>
      </c>
      <c r="R21" s="19"/>
    </row>
    <row r="22" spans="1:18" s="2" customFormat="1" ht="15.75" customHeight="1">
      <c r="A22" s="19">
        <v>17</v>
      </c>
      <c r="B22" s="19"/>
      <c r="C22" s="76" t="s">
        <v>267</v>
      </c>
      <c r="D22" s="76" t="s">
        <v>267</v>
      </c>
      <c r="E22" s="45" t="s">
        <v>268</v>
      </c>
      <c r="F22" s="41"/>
      <c r="G22" s="12" t="s">
        <v>237</v>
      </c>
      <c r="H22" s="47" t="s">
        <v>38</v>
      </c>
      <c r="I22" s="45">
        <v>1</v>
      </c>
      <c r="J22" s="57">
        <v>36923</v>
      </c>
      <c r="K22" s="57">
        <v>36923</v>
      </c>
      <c r="L22" s="22">
        <v>6800</v>
      </c>
      <c r="M22" s="22">
        <v>680</v>
      </c>
      <c r="N22" s="22">
        <v>6500</v>
      </c>
      <c r="O22" s="19">
        <v>5</v>
      </c>
      <c r="P22" s="22">
        <f t="shared" si="0"/>
        <v>325</v>
      </c>
      <c r="Q22" s="28">
        <f t="shared" si="1"/>
        <v>-52.20588235294118</v>
      </c>
      <c r="R22" s="19"/>
    </row>
    <row r="23" spans="1:18" s="2" customFormat="1" ht="15.75" customHeight="1">
      <c r="A23" s="19">
        <v>18</v>
      </c>
      <c r="B23" s="19"/>
      <c r="C23" s="76" t="s">
        <v>269</v>
      </c>
      <c r="D23" s="76" t="s">
        <v>269</v>
      </c>
      <c r="E23" s="45">
        <v>3208</v>
      </c>
      <c r="F23" s="41"/>
      <c r="G23" s="12" t="s">
        <v>237</v>
      </c>
      <c r="H23" s="47" t="s">
        <v>38</v>
      </c>
      <c r="I23" s="45">
        <v>1</v>
      </c>
      <c r="J23" s="57">
        <v>36923</v>
      </c>
      <c r="K23" s="57">
        <v>36923</v>
      </c>
      <c r="L23" s="22">
        <v>2380</v>
      </c>
      <c r="M23" s="22">
        <v>238</v>
      </c>
      <c r="N23" s="22">
        <v>2300</v>
      </c>
      <c r="O23" s="19">
        <v>5</v>
      </c>
      <c r="P23" s="22">
        <f t="shared" si="0"/>
        <v>115</v>
      </c>
      <c r="Q23" s="28">
        <f t="shared" si="1"/>
        <v>-51.68067226890757</v>
      </c>
      <c r="R23" s="19"/>
    </row>
    <row r="24" spans="1:18" s="2" customFormat="1" ht="15.75" customHeight="1">
      <c r="A24" s="19">
        <v>19</v>
      </c>
      <c r="B24" s="19"/>
      <c r="C24" s="76" t="s">
        <v>270</v>
      </c>
      <c r="D24" s="76" t="s">
        <v>270</v>
      </c>
      <c r="E24" s="45" t="s">
        <v>271</v>
      </c>
      <c r="F24" s="41"/>
      <c r="G24" s="12" t="s">
        <v>237</v>
      </c>
      <c r="H24" s="47" t="s">
        <v>38</v>
      </c>
      <c r="I24" s="45">
        <v>1</v>
      </c>
      <c r="J24" s="57">
        <v>36923</v>
      </c>
      <c r="K24" s="57">
        <v>36923</v>
      </c>
      <c r="L24" s="22">
        <v>7600</v>
      </c>
      <c r="M24" s="22">
        <v>760</v>
      </c>
      <c r="N24" s="22">
        <v>7500</v>
      </c>
      <c r="O24" s="19">
        <v>5</v>
      </c>
      <c r="P24" s="22">
        <f t="shared" si="0"/>
        <v>375</v>
      </c>
      <c r="Q24" s="28">
        <f t="shared" si="1"/>
        <v>-50.6578947368421</v>
      </c>
      <c r="R24" s="19"/>
    </row>
    <row r="25" spans="1:18" s="2" customFormat="1" ht="15.75" customHeight="1">
      <c r="A25" s="19">
        <v>20</v>
      </c>
      <c r="B25" s="19"/>
      <c r="C25" s="76" t="s">
        <v>272</v>
      </c>
      <c r="D25" s="76" t="s">
        <v>272</v>
      </c>
      <c r="E25" s="45" t="s">
        <v>273</v>
      </c>
      <c r="F25" s="41"/>
      <c r="G25" s="12" t="s">
        <v>237</v>
      </c>
      <c r="H25" s="47" t="s">
        <v>38</v>
      </c>
      <c r="I25" s="45">
        <v>2</v>
      </c>
      <c r="J25" s="57">
        <v>40057</v>
      </c>
      <c r="K25" s="57">
        <v>40057</v>
      </c>
      <c r="L25" s="22">
        <v>40500</v>
      </c>
      <c r="M25" s="22">
        <v>4050</v>
      </c>
      <c r="N25" s="22">
        <v>40000</v>
      </c>
      <c r="O25" s="19">
        <v>15</v>
      </c>
      <c r="P25" s="22">
        <f t="shared" si="0"/>
        <v>6000</v>
      </c>
      <c r="Q25" s="28">
        <f t="shared" si="1"/>
        <v>48.148148148148145</v>
      </c>
      <c r="R25" s="19"/>
    </row>
    <row r="26" spans="1:18" s="2" customFormat="1" ht="15.75" customHeight="1">
      <c r="A26" s="19">
        <v>21</v>
      </c>
      <c r="B26" s="19"/>
      <c r="C26" s="76" t="s">
        <v>274</v>
      </c>
      <c r="D26" s="76" t="s">
        <v>274</v>
      </c>
      <c r="E26" s="47" t="s">
        <v>239</v>
      </c>
      <c r="F26" s="41"/>
      <c r="G26" s="12" t="s">
        <v>237</v>
      </c>
      <c r="H26" s="47" t="s">
        <v>275</v>
      </c>
      <c r="I26" s="45">
        <v>1</v>
      </c>
      <c r="J26" s="57">
        <v>41334</v>
      </c>
      <c r="K26" s="57">
        <v>41334</v>
      </c>
      <c r="L26" s="22">
        <v>44444.44</v>
      </c>
      <c r="M26" s="22">
        <v>5111.11</v>
      </c>
      <c r="N26" s="22">
        <v>45000</v>
      </c>
      <c r="O26" s="19">
        <v>50</v>
      </c>
      <c r="P26" s="22">
        <f t="shared" si="0"/>
        <v>22500</v>
      </c>
      <c r="Q26" s="28">
        <f t="shared" si="1"/>
        <v>340.2174870038015</v>
      </c>
      <c r="R26" s="19"/>
    </row>
    <row r="27" spans="1:18" s="2" customFormat="1" ht="15.75" customHeight="1">
      <c r="A27" s="19">
        <v>22</v>
      </c>
      <c r="B27" s="19"/>
      <c r="C27" s="76" t="s">
        <v>276</v>
      </c>
      <c r="D27" s="76" t="s">
        <v>276</v>
      </c>
      <c r="E27" s="47" t="s">
        <v>239</v>
      </c>
      <c r="F27" s="41"/>
      <c r="G27" s="12" t="s">
        <v>237</v>
      </c>
      <c r="H27" s="47" t="s">
        <v>38</v>
      </c>
      <c r="I27" s="45">
        <v>1</v>
      </c>
      <c r="J27" s="57">
        <v>41640</v>
      </c>
      <c r="K27" s="57">
        <v>41640</v>
      </c>
      <c r="L27" s="22">
        <v>14358.97</v>
      </c>
      <c r="M27" s="22">
        <v>3805.13</v>
      </c>
      <c r="N27" s="22">
        <v>14000</v>
      </c>
      <c r="O27" s="19">
        <v>58</v>
      </c>
      <c r="P27" s="22">
        <f t="shared" si="0"/>
        <v>8120</v>
      </c>
      <c r="Q27" s="28">
        <f t="shared" si="1"/>
        <v>113.39612575654445</v>
      </c>
      <c r="R27" s="19"/>
    </row>
    <row r="28" spans="1:18" s="2" customFormat="1" ht="15.75" customHeight="1">
      <c r="A28" s="19">
        <v>23</v>
      </c>
      <c r="B28" s="19"/>
      <c r="C28" s="76" t="s">
        <v>276</v>
      </c>
      <c r="D28" s="76" t="s">
        <v>276</v>
      </c>
      <c r="E28" s="47" t="s">
        <v>239</v>
      </c>
      <c r="F28" s="41"/>
      <c r="G28" s="12" t="s">
        <v>237</v>
      </c>
      <c r="H28" s="47" t="s">
        <v>275</v>
      </c>
      <c r="I28" s="45">
        <v>4</v>
      </c>
      <c r="J28" s="57">
        <v>41791</v>
      </c>
      <c r="K28" s="57">
        <v>41791</v>
      </c>
      <c r="L28" s="22">
        <v>50598.29</v>
      </c>
      <c r="M28" s="22">
        <v>17203.42</v>
      </c>
      <c r="N28" s="22">
        <v>50000</v>
      </c>
      <c r="O28" s="19">
        <v>59</v>
      </c>
      <c r="P28" s="22">
        <f t="shared" si="0"/>
        <v>29500</v>
      </c>
      <c r="Q28" s="28">
        <f t="shared" si="1"/>
        <v>71.47753179309697</v>
      </c>
      <c r="R28" s="19"/>
    </row>
    <row r="29" spans="1:18" s="2" customFormat="1" ht="15.75" customHeight="1">
      <c r="A29" s="19">
        <v>24</v>
      </c>
      <c r="B29" s="19"/>
      <c r="C29" s="76" t="s">
        <v>277</v>
      </c>
      <c r="D29" s="76" t="s">
        <v>277</v>
      </c>
      <c r="E29" s="45" t="s">
        <v>278</v>
      </c>
      <c r="F29" s="41"/>
      <c r="G29" s="12" t="s">
        <v>237</v>
      </c>
      <c r="H29" s="47" t="s">
        <v>38</v>
      </c>
      <c r="I29" s="45">
        <v>1</v>
      </c>
      <c r="J29" s="57">
        <v>41791</v>
      </c>
      <c r="K29" s="57">
        <v>41791</v>
      </c>
      <c r="L29" s="22">
        <v>65213.65</v>
      </c>
      <c r="M29" s="22">
        <v>22172.64</v>
      </c>
      <c r="N29" s="22">
        <v>62000</v>
      </c>
      <c r="O29" s="19">
        <v>59</v>
      </c>
      <c r="P29" s="22">
        <f t="shared" si="0"/>
        <v>36580</v>
      </c>
      <c r="Q29" s="28">
        <f t="shared" si="1"/>
        <v>64.97809913478955</v>
      </c>
      <c r="R29" s="19"/>
    </row>
    <row r="30" spans="1:18" s="2" customFormat="1" ht="15.75" customHeight="1">
      <c r="A30" s="19">
        <v>25</v>
      </c>
      <c r="B30" s="19"/>
      <c r="C30" s="76" t="s">
        <v>279</v>
      </c>
      <c r="D30" s="76" t="s">
        <v>279</v>
      </c>
      <c r="E30" s="45" t="s">
        <v>280</v>
      </c>
      <c r="F30" s="41"/>
      <c r="G30" s="12" t="s">
        <v>237</v>
      </c>
      <c r="H30" s="47" t="s">
        <v>38</v>
      </c>
      <c r="I30" s="45">
        <v>1</v>
      </c>
      <c r="J30" s="57">
        <v>41852</v>
      </c>
      <c r="K30" s="57">
        <v>41852</v>
      </c>
      <c r="L30" s="22">
        <v>14625</v>
      </c>
      <c r="M30" s="22">
        <v>5411.25</v>
      </c>
      <c r="N30" s="22">
        <v>14000</v>
      </c>
      <c r="O30" s="19">
        <v>62</v>
      </c>
      <c r="P30" s="22">
        <f t="shared" si="0"/>
        <v>8680</v>
      </c>
      <c r="Q30" s="28">
        <f t="shared" si="1"/>
        <v>60.4065604065604</v>
      </c>
      <c r="R30" s="19"/>
    </row>
    <row r="31" spans="1:18" s="2" customFormat="1" ht="15.75" customHeight="1">
      <c r="A31" s="19">
        <v>26</v>
      </c>
      <c r="B31" s="19"/>
      <c r="C31" s="76" t="s">
        <v>281</v>
      </c>
      <c r="D31" s="76" t="s">
        <v>281</v>
      </c>
      <c r="E31" s="45" t="s">
        <v>282</v>
      </c>
      <c r="F31" s="41"/>
      <c r="G31" s="12" t="s">
        <v>237</v>
      </c>
      <c r="H31" s="47" t="s">
        <v>38</v>
      </c>
      <c r="I31" s="45">
        <v>28</v>
      </c>
      <c r="J31" s="57">
        <v>35370</v>
      </c>
      <c r="K31" s="57">
        <v>35370</v>
      </c>
      <c r="L31" s="22">
        <v>7992301.94</v>
      </c>
      <c r="M31" s="22">
        <v>2664437.74</v>
      </c>
      <c r="N31" s="22">
        <v>5320000</v>
      </c>
      <c r="O31" s="19">
        <v>6</v>
      </c>
      <c r="P31" s="22">
        <f t="shared" si="0"/>
        <v>319200</v>
      </c>
      <c r="Q31" s="28">
        <f t="shared" si="1"/>
        <v>-88.01998653569589</v>
      </c>
      <c r="R31" s="19"/>
    </row>
    <row r="32" spans="1:18" s="2" customFormat="1" ht="15.75" customHeight="1">
      <c r="A32" s="19">
        <v>27</v>
      </c>
      <c r="B32" s="19"/>
      <c r="C32" s="44" t="s">
        <v>283</v>
      </c>
      <c r="D32" s="44" t="s">
        <v>283</v>
      </c>
      <c r="E32" s="45" t="s">
        <v>284</v>
      </c>
      <c r="F32" s="41"/>
      <c r="G32" s="12" t="s">
        <v>237</v>
      </c>
      <c r="H32" s="47" t="s">
        <v>38</v>
      </c>
      <c r="I32" s="45">
        <v>1</v>
      </c>
      <c r="J32" s="57">
        <v>35370</v>
      </c>
      <c r="K32" s="57">
        <v>35370</v>
      </c>
      <c r="L32" s="22">
        <v>2837807.21</v>
      </c>
      <c r="M32" s="22">
        <v>946055.43</v>
      </c>
      <c r="N32" s="22">
        <v>2500000</v>
      </c>
      <c r="O32" s="19">
        <v>6</v>
      </c>
      <c r="P32" s="22">
        <f t="shared" si="0"/>
        <v>150000</v>
      </c>
      <c r="Q32" s="28">
        <f t="shared" si="1"/>
        <v>-84.1446922407073</v>
      </c>
      <c r="R32" s="19"/>
    </row>
    <row r="33" spans="1:18" s="2" customFormat="1" ht="15.75" customHeight="1">
      <c r="A33" s="19">
        <v>28</v>
      </c>
      <c r="B33" s="19"/>
      <c r="C33" s="76" t="s">
        <v>285</v>
      </c>
      <c r="D33" s="76" t="s">
        <v>285</v>
      </c>
      <c r="E33" s="45" t="s">
        <v>286</v>
      </c>
      <c r="F33" s="41"/>
      <c r="G33" s="12" t="s">
        <v>237</v>
      </c>
      <c r="H33" s="47" t="s">
        <v>38</v>
      </c>
      <c r="I33" s="45">
        <v>1</v>
      </c>
      <c r="J33" s="57">
        <v>35370</v>
      </c>
      <c r="K33" s="57">
        <v>35370</v>
      </c>
      <c r="L33" s="22">
        <v>213842.02</v>
      </c>
      <c r="M33" s="22">
        <v>71289.7</v>
      </c>
      <c r="N33" s="22">
        <v>200000</v>
      </c>
      <c r="O33" s="19">
        <v>5</v>
      </c>
      <c r="P33" s="22">
        <f t="shared" si="0"/>
        <v>10000</v>
      </c>
      <c r="Q33" s="28">
        <f t="shared" si="1"/>
        <v>-85.9727281781239</v>
      </c>
      <c r="R33" s="19"/>
    </row>
    <row r="34" spans="1:18" s="2" customFormat="1" ht="15.75" customHeight="1">
      <c r="A34" s="19">
        <v>29</v>
      </c>
      <c r="B34" s="19"/>
      <c r="C34" s="76" t="s">
        <v>287</v>
      </c>
      <c r="D34" s="76" t="s">
        <v>287</v>
      </c>
      <c r="E34" s="47" t="s">
        <v>239</v>
      </c>
      <c r="F34" s="41"/>
      <c r="G34" s="12" t="s">
        <v>237</v>
      </c>
      <c r="H34" s="47" t="s">
        <v>38</v>
      </c>
      <c r="I34" s="45">
        <v>17</v>
      </c>
      <c r="J34" s="57">
        <v>35370</v>
      </c>
      <c r="K34" s="57">
        <v>35370</v>
      </c>
      <c r="L34" s="22">
        <v>1524398.88</v>
      </c>
      <c r="M34" s="22">
        <v>508197.26</v>
      </c>
      <c r="N34" s="22">
        <v>1615000</v>
      </c>
      <c r="O34" s="19">
        <v>9</v>
      </c>
      <c r="P34" s="22">
        <f t="shared" si="0"/>
        <v>145350</v>
      </c>
      <c r="Q34" s="28">
        <f t="shared" si="1"/>
        <v>-71.39890128490657</v>
      </c>
      <c r="R34" s="19"/>
    </row>
    <row r="35" spans="1:18" s="2" customFormat="1" ht="15.75" customHeight="1">
      <c r="A35" s="19">
        <v>30</v>
      </c>
      <c r="B35" s="19"/>
      <c r="C35" s="76" t="s">
        <v>288</v>
      </c>
      <c r="D35" s="76" t="s">
        <v>288</v>
      </c>
      <c r="E35" s="45" t="s">
        <v>289</v>
      </c>
      <c r="F35" s="41"/>
      <c r="G35" s="12" t="s">
        <v>290</v>
      </c>
      <c r="H35" s="47" t="s">
        <v>38</v>
      </c>
      <c r="I35" s="45">
        <v>20</v>
      </c>
      <c r="J35" s="57">
        <v>35370</v>
      </c>
      <c r="K35" s="57">
        <v>35370</v>
      </c>
      <c r="L35" s="22">
        <v>1211083.59</v>
      </c>
      <c r="M35" s="22">
        <v>403745.59</v>
      </c>
      <c r="N35" s="22">
        <v>1297700</v>
      </c>
      <c r="O35" s="19">
        <v>6</v>
      </c>
      <c r="P35" s="22">
        <f t="shared" si="0"/>
        <v>77862</v>
      </c>
      <c r="Q35" s="28">
        <f t="shared" si="1"/>
        <v>-80.71508347620589</v>
      </c>
      <c r="R35" s="12" t="s">
        <v>39</v>
      </c>
    </row>
    <row r="36" spans="1:18" s="2" customFormat="1" ht="15.75" customHeight="1">
      <c r="A36" s="19">
        <v>31</v>
      </c>
      <c r="B36" s="19"/>
      <c r="C36" s="76" t="s">
        <v>291</v>
      </c>
      <c r="D36" s="76" t="s">
        <v>291</v>
      </c>
      <c r="E36" s="45" t="s">
        <v>292</v>
      </c>
      <c r="F36" s="41"/>
      <c r="G36" s="12" t="s">
        <v>237</v>
      </c>
      <c r="H36" s="47" t="s">
        <v>38</v>
      </c>
      <c r="I36" s="45">
        <v>20</v>
      </c>
      <c r="J36" s="57">
        <v>35370</v>
      </c>
      <c r="K36" s="57">
        <v>35370</v>
      </c>
      <c r="L36" s="22">
        <v>5789235.59</v>
      </c>
      <c r="M36" s="22">
        <v>1929989.4</v>
      </c>
      <c r="N36" s="22">
        <v>3353700</v>
      </c>
      <c r="O36" s="19">
        <v>6</v>
      </c>
      <c r="P36" s="22">
        <f t="shared" si="0"/>
        <v>201222</v>
      </c>
      <c r="Q36" s="28">
        <f t="shared" si="1"/>
        <v>-89.57393237496537</v>
      </c>
      <c r="R36" s="19"/>
    </row>
    <row r="37" spans="1:18" s="2" customFormat="1" ht="15.75" customHeight="1">
      <c r="A37" s="19">
        <v>32</v>
      </c>
      <c r="B37" s="19"/>
      <c r="C37" s="44" t="s">
        <v>293</v>
      </c>
      <c r="D37" s="44" t="s">
        <v>293</v>
      </c>
      <c r="E37" s="47" t="s">
        <v>239</v>
      </c>
      <c r="F37" s="41"/>
      <c r="G37" s="12" t="s">
        <v>290</v>
      </c>
      <c r="H37" s="47" t="s">
        <v>38</v>
      </c>
      <c r="I37" s="45">
        <v>19</v>
      </c>
      <c r="J37" s="57">
        <v>35370</v>
      </c>
      <c r="K37" s="57">
        <v>35370</v>
      </c>
      <c r="L37" s="22">
        <v>3867418.53</v>
      </c>
      <c r="M37" s="22">
        <v>1289302.64</v>
      </c>
      <c r="N37" s="22">
        <v>3420000</v>
      </c>
      <c r="O37" s="19">
        <v>6</v>
      </c>
      <c r="P37" s="22">
        <f t="shared" si="0"/>
        <v>205200</v>
      </c>
      <c r="Q37" s="28">
        <f t="shared" si="1"/>
        <v>-84.08441946570434</v>
      </c>
      <c r="R37" s="19"/>
    </row>
    <row r="38" spans="1:18" s="2" customFormat="1" ht="15.75" customHeight="1">
      <c r="A38" s="19">
        <v>33</v>
      </c>
      <c r="B38" s="19"/>
      <c r="C38" s="76" t="s">
        <v>294</v>
      </c>
      <c r="D38" s="76" t="s">
        <v>294</v>
      </c>
      <c r="E38" s="47" t="s">
        <v>239</v>
      </c>
      <c r="F38" s="41"/>
      <c r="G38" s="12" t="s">
        <v>237</v>
      </c>
      <c r="H38" s="47" t="s">
        <v>38</v>
      </c>
      <c r="I38" s="45">
        <v>6</v>
      </c>
      <c r="J38" s="57">
        <v>35370</v>
      </c>
      <c r="K38" s="57">
        <v>35370</v>
      </c>
      <c r="L38" s="22">
        <v>404307.55</v>
      </c>
      <c r="M38" s="22">
        <v>134786.24</v>
      </c>
      <c r="N38" s="22">
        <v>420000</v>
      </c>
      <c r="O38" s="19">
        <v>11</v>
      </c>
      <c r="P38" s="22">
        <f t="shared" si="0"/>
        <v>46200</v>
      </c>
      <c r="Q38" s="28">
        <f t="shared" si="1"/>
        <v>-65.7235041203019</v>
      </c>
      <c r="R38" s="19"/>
    </row>
    <row r="39" spans="1:18" s="2" customFormat="1" ht="15.75" customHeight="1">
      <c r="A39" s="19">
        <v>34</v>
      </c>
      <c r="B39" s="19"/>
      <c r="C39" s="76" t="s">
        <v>295</v>
      </c>
      <c r="D39" s="76" t="s">
        <v>295</v>
      </c>
      <c r="E39" s="47" t="s">
        <v>296</v>
      </c>
      <c r="F39" s="41"/>
      <c r="G39" s="12" t="s">
        <v>237</v>
      </c>
      <c r="H39" s="47" t="s">
        <v>38</v>
      </c>
      <c r="I39" s="45">
        <v>5</v>
      </c>
      <c r="J39" s="57">
        <v>35370</v>
      </c>
      <c r="K39" s="57">
        <v>35370</v>
      </c>
      <c r="L39" s="22">
        <v>982184.32</v>
      </c>
      <c r="M39" s="22">
        <v>327436.19</v>
      </c>
      <c r="N39" s="22">
        <v>1000000</v>
      </c>
      <c r="O39" s="19">
        <v>9</v>
      </c>
      <c r="P39" s="22">
        <f t="shared" si="0"/>
        <v>90000</v>
      </c>
      <c r="Q39" s="28">
        <f aca="true" t="shared" si="2" ref="Q39:Q59">IF(M39=0,"",(P39-M39)/M39*100)</f>
        <v>-72.51372855272962</v>
      </c>
      <c r="R39" s="19"/>
    </row>
    <row r="40" spans="1:18" s="2" customFormat="1" ht="15.75" customHeight="1">
      <c r="A40" s="19">
        <v>35</v>
      </c>
      <c r="B40" s="19"/>
      <c r="C40" s="76" t="s">
        <v>297</v>
      </c>
      <c r="D40" s="76" t="s">
        <v>297</v>
      </c>
      <c r="E40" s="45" t="s">
        <v>298</v>
      </c>
      <c r="F40" s="41"/>
      <c r="G40" s="12" t="s">
        <v>237</v>
      </c>
      <c r="H40" s="47" t="s">
        <v>38</v>
      </c>
      <c r="I40" s="45">
        <v>2</v>
      </c>
      <c r="J40" s="57">
        <v>35370</v>
      </c>
      <c r="K40" s="57">
        <v>35370</v>
      </c>
      <c r="L40" s="22">
        <v>564532.02</v>
      </c>
      <c r="M40" s="22">
        <v>188201.15</v>
      </c>
      <c r="N40" s="22">
        <v>500000</v>
      </c>
      <c r="O40" s="19">
        <v>9</v>
      </c>
      <c r="P40" s="22">
        <f t="shared" si="0"/>
        <v>45000</v>
      </c>
      <c r="Q40" s="28">
        <f t="shared" si="2"/>
        <v>-76.08941284365159</v>
      </c>
      <c r="R40" s="19"/>
    </row>
    <row r="41" spans="1:18" s="2" customFormat="1" ht="15.75" customHeight="1" hidden="1">
      <c r="A41" s="19">
        <v>36</v>
      </c>
      <c r="B41" s="19"/>
      <c r="C41" s="76" t="s">
        <v>299</v>
      </c>
      <c r="D41" s="76" t="s">
        <v>299</v>
      </c>
      <c r="E41" s="45" t="s">
        <v>300</v>
      </c>
      <c r="F41" s="48"/>
      <c r="G41" s="12" t="s">
        <v>237</v>
      </c>
      <c r="H41" s="47" t="s">
        <v>38</v>
      </c>
      <c r="I41" s="45">
        <v>5</v>
      </c>
      <c r="J41" s="57">
        <v>35370</v>
      </c>
      <c r="K41" s="57">
        <v>35370</v>
      </c>
      <c r="L41" s="58">
        <v>243591.56</v>
      </c>
      <c r="M41" s="58">
        <v>81207.47</v>
      </c>
      <c r="N41" s="58"/>
      <c r="O41" s="19">
        <v>9</v>
      </c>
      <c r="P41" s="58"/>
      <c r="Q41" s="28">
        <f t="shared" si="2"/>
        <v>-100</v>
      </c>
      <c r="R41" s="12"/>
    </row>
    <row r="42" spans="1:18" s="2" customFormat="1" ht="15.75" customHeight="1">
      <c r="A42" s="19">
        <v>37</v>
      </c>
      <c r="B42" s="19"/>
      <c r="C42" s="76" t="s">
        <v>301</v>
      </c>
      <c r="D42" s="76" t="s">
        <v>301</v>
      </c>
      <c r="E42" s="47" t="s">
        <v>239</v>
      </c>
      <c r="F42" s="41"/>
      <c r="G42" s="12" t="s">
        <v>237</v>
      </c>
      <c r="H42" s="47" t="s">
        <v>38</v>
      </c>
      <c r="I42" s="45">
        <v>3</v>
      </c>
      <c r="J42" s="57">
        <v>35370</v>
      </c>
      <c r="K42" s="57">
        <v>35370</v>
      </c>
      <c r="L42" s="22">
        <v>42521.59</v>
      </c>
      <c r="M42" s="22">
        <v>14175.65</v>
      </c>
      <c r="N42" s="22">
        <v>42000</v>
      </c>
      <c r="O42" s="19">
        <v>9</v>
      </c>
      <c r="P42" s="22">
        <f>ROUND(N42*O42%,0)</f>
        <v>3780</v>
      </c>
      <c r="Q42" s="28">
        <f t="shared" si="2"/>
        <v>-73.33455608737518</v>
      </c>
      <c r="R42" s="19"/>
    </row>
    <row r="43" spans="1:18" s="2" customFormat="1" ht="15.75" customHeight="1">
      <c r="A43" s="19">
        <v>38</v>
      </c>
      <c r="B43" s="19"/>
      <c r="C43" s="76" t="s">
        <v>302</v>
      </c>
      <c r="D43" s="76" t="s">
        <v>302</v>
      </c>
      <c r="E43" s="47" t="s">
        <v>239</v>
      </c>
      <c r="F43" s="41"/>
      <c r="G43" s="12" t="s">
        <v>237</v>
      </c>
      <c r="H43" s="47" t="s">
        <v>38</v>
      </c>
      <c r="I43" s="45">
        <v>4</v>
      </c>
      <c r="J43" s="57">
        <v>35370</v>
      </c>
      <c r="K43" s="57">
        <v>35370</v>
      </c>
      <c r="L43" s="22">
        <v>44621.72</v>
      </c>
      <c r="M43" s="22">
        <v>14875.8</v>
      </c>
      <c r="N43" s="22">
        <v>44000</v>
      </c>
      <c r="O43" s="19">
        <v>9</v>
      </c>
      <c r="P43" s="22">
        <f>ROUND(N43*O43%,0)</f>
        <v>3960</v>
      </c>
      <c r="Q43" s="28">
        <f t="shared" si="2"/>
        <v>-73.37958294679949</v>
      </c>
      <c r="R43" s="19"/>
    </row>
    <row r="44" spans="1:18" s="2" customFormat="1" ht="15.75" customHeight="1">
      <c r="A44" s="19">
        <v>39</v>
      </c>
      <c r="B44" s="19"/>
      <c r="C44" s="76" t="s">
        <v>303</v>
      </c>
      <c r="D44" s="76" t="s">
        <v>303</v>
      </c>
      <c r="E44" s="45" t="s">
        <v>304</v>
      </c>
      <c r="F44" s="41"/>
      <c r="G44" s="12" t="s">
        <v>237</v>
      </c>
      <c r="H44" s="47" t="s">
        <v>38</v>
      </c>
      <c r="I44" s="45">
        <v>1</v>
      </c>
      <c r="J44" s="57">
        <v>35370</v>
      </c>
      <c r="K44" s="57">
        <v>35370</v>
      </c>
      <c r="L44" s="22">
        <v>14694.59</v>
      </c>
      <c r="M44" s="22">
        <v>4898.84</v>
      </c>
      <c r="N44" s="22">
        <v>15000</v>
      </c>
      <c r="O44" s="19">
        <v>9</v>
      </c>
      <c r="P44" s="22">
        <f>ROUND(N44*O44%,0)</f>
        <v>1350</v>
      </c>
      <c r="Q44" s="28">
        <f t="shared" si="2"/>
        <v>-72.44245576503825</v>
      </c>
      <c r="R44" s="19"/>
    </row>
    <row r="45" spans="1:18" s="2" customFormat="1" ht="15.75" customHeight="1">
      <c r="A45" s="19">
        <v>40</v>
      </c>
      <c r="B45" s="19"/>
      <c r="C45" s="76" t="s">
        <v>305</v>
      </c>
      <c r="D45" s="76" t="s">
        <v>305</v>
      </c>
      <c r="E45" s="45">
        <v>1000</v>
      </c>
      <c r="F45" s="41"/>
      <c r="G45" s="12" t="s">
        <v>290</v>
      </c>
      <c r="H45" s="47" t="s">
        <v>38</v>
      </c>
      <c r="I45" s="45">
        <v>28</v>
      </c>
      <c r="J45" s="57">
        <v>35370</v>
      </c>
      <c r="K45" s="57">
        <v>35370</v>
      </c>
      <c r="L45" s="22">
        <v>15894899.1</v>
      </c>
      <c r="M45" s="22">
        <v>5299688.18</v>
      </c>
      <c r="N45" s="22">
        <v>10929000</v>
      </c>
      <c r="O45" s="19">
        <v>4</v>
      </c>
      <c r="P45" s="22">
        <f>ROUND(N45*O45%,0)</f>
        <v>437160</v>
      </c>
      <c r="Q45" s="28">
        <f t="shared" si="2"/>
        <v>-91.75121280437295</v>
      </c>
      <c r="R45" s="19"/>
    </row>
    <row r="46" spans="1:18" s="2" customFormat="1" ht="15.75" customHeight="1">
      <c r="A46" s="19">
        <v>41</v>
      </c>
      <c r="B46" s="19"/>
      <c r="C46" s="76" t="s">
        <v>306</v>
      </c>
      <c r="D46" s="76" t="s">
        <v>306</v>
      </c>
      <c r="E46" s="45" t="s">
        <v>307</v>
      </c>
      <c r="F46" s="41"/>
      <c r="G46" s="12" t="s">
        <v>290</v>
      </c>
      <c r="H46" s="47" t="s">
        <v>38</v>
      </c>
      <c r="I46" s="45">
        <v>15</v>
      </c>
      <c r="J46" s="57">
        <v>35370</v>
      </c>
      <c r="K46" s="57">
        <v>35370</v>
      </c>
      <c r="L46" s="22">
        <v>1795004.86</v>
      </c>
      <c r="M46" s="22">
        <v>598410.65</v>
      </c>
      <c r="N46" s="22">
        <v>1757300</v>
      </c>
      <c r="O46" s="19">
        <v>9</v>
      </c>
      <c r="P46" s="22">
        <f>ROUND(N46*O46%,0)</f>
        <v>158157</v>
      </c>
      <c r="Q46" s="28">
        <f t="shared" si="2"/>
        <v>-73.57049043161248</v>
      </c>
      <c r="R46" s="19"/>
    </row>
    <row r="47" spans="1:18" s="2" customFormat="1" ht="15.75" customHeight="1">
      <c r="A47" s="19">
        <v>42</v>
      </c>
      <c r="B47" s="19"/>
      <c r="C47" s="76" t="s">
        <v>308</v>
      </c>
      <c r="D47" s="76" t="s">
        <v>308</v>
      </c>
      <c r="E47" s="45" t="s">
        <v>309</v>
      </c>
      <c r="F47" s="41"/>
      <c r="G47" s="12" t="s">
        <v>290</v>
      </c>
      <c r="H47" s="47" t="s">
        <v>38</v>
      </c>
      <c r="I47" s="45">
        <v>15</v>
      </c>
      <c r="J47" s="57">
        <v>35370</v>
      </c>
      <c r="K47" s="57">
        <v>35370</v>
      </c>
      <c r="L47" s="22">
        <v>2815796.36</v>
      </c>
      <c r="M47" s="22">
        <v>938717.53</v>
      </c>
      <c r="N47" s="22">
        <v>2012200</v>
      </c>
      <c r="O47" s="19">
        <v>9</v>
      </c>
      <c r="P47" s="22">
        <f aca="true" t="shared" si="3" ref="P47:P58">ROUND(N47*O47%,0)</f>
        <v>181098</v>
      </c>
      <c r="Q47" s="28">
        <f t="shared" si="2"/>
        <v>-80.70793457963867</v>
      </c>
      <c r="R47" s="19"/>
    </row>
    <row r="48" spans="1:18" s="2" customFormat="1" ht="15.75" customHeight="1">
      <c r="A48" s="19">
        <v>43</v>
      </c>
      <c r="B48" s="19"/>
      <c r="C48" s="76" t="s">
        <v>310</v>
      </c>
      <c r="D48" s="76" t="s">
        <v>310</v>
      </c>
      <c r="E48" s="47" t="s">
        <v>239</v>
      </c>
      <c r="F48" s="41"/>
      <c r="G48" s="12" t="s">
        <v>290</v>
      </c>
      <c r="H48" s="47" t="s">
        <v>38</v>
      </c>
      <c r="I48" s="45">
        <v>22</v>
      </c>
      <c r="J48" s="57">
        <v>35370</v>
      </c>
      <c r="K48" s="57">
        <v>35370</v>
      </c>
      <c r="L48" s="22">
        <v>206155.48</v>
      </c>
      <c r="M48" s="22">
        <v>68727.2</v>
      </c>
      <c r="N48" s="22">
        <v>209000</v>
      </c>
      <c r="O48" s="19">
        <v>9</v>
      </c>
      <c r="P48" s="22">
        <f t="shared" si="3"/>
        <v>18810</v>
      </c>
      <c r="Q48" s="28">
        <f t="shared" si="2"/>
        <v>-72.63092341896657</v>
      </c>
      <c r="R48" s="19"/>
    </row>
    <row r="49" spans="1:18" s="2" customFormat="1" ht="15.75" customHeight="1">
      <c r="A49" s="19">
        <v>44</v>
      </c>
      <c r="B49" s="19"/>
      <c r="C49" s="76" t="s">
        <v>311</v>
      </c>
      <c r="D49" s="76" t="s">
        <v>311</v>
      </c>
      <c r="E49" s="45" t="s">
        <v>312</v>
      </c>
      <c r="F49" s="41"/>
      <c r="G49" s="12" t="s">
        <v>290</v>
      </c>
      <c r="H49" s="47" t="s">
        <v>38</v>
      </c>
      <c r="I49" s="45">
        <v>1</v>
      </c>
      <c r="J49" s="57">
        <v>35370</v>
      </c>
      <c r="K49" s="57">
        <v>35370</v>
      </c>
      <c r="L49" s="22">
        <v>5212655.94</v>
      </c>
      <c r="M49" s="22">
        <v>1737771.88</v>
      </c>
      <c r="N49" s="22">
        <v>2548800</v>
      </c>
      <c r="O49" s="19">
        <v>6</v>
      </c>
      <c r="P49" s="22">
        <f t="shared" si="3"/>
        <v>152928</v>
      </c>
      <c r="Q49" s="28">
        <f t="shared" si="2"/>
        <v>-91.19976552963902</v>
      </c>
      <c r="R49" s="19"/>
    </row>
    <row r="50" spans="1:18" s="2" customFormat="1" ht="15.75" customHeight="1">
      <c r="A50" s="19">
        <v>45</v>
      </c>
      <c r="B50" s="19"/>
      <c r="C50" s="76" t="s">
        <v>313</v>
      </c>
      <c r="D50" s="76" t="s">
        <v>313</v>
      </c>
      <c r="E50" s="45" t="s">
        <v>314</v>
      </c>
      <c r="F50" s="41"/>
      <c r="G50" s="12" t="s">
        <v>290</v>
      </c>
      <c r="H50" s="47" t="s">
        <v>38</v>
      </c>
      <c r="I50" s="45">
        <v>6</v>
      </c>
      <c r="J50" s="57">
        <v>35370</v>
      </c>
      <c r="K50" s="57">
        <v>35370</v>
      </c>
      <c r="L50" s="22">
        <v>472510.81</v>
      </c>
      <c r="M50" s="22">
        <v>157523.51</v>
      </c>
      <c r="N50" s="22">
        <v>260900</v>
      </c>
      <c r="O50" s="19">
        <v>9</v>
      </c>
      <c r="P50" s="22">
        <f t="shared" si="3"/>
        <v>23481</v>
      </c>
      <c r="Q50" s="28">
        <f t="shared" si="2"/>
        <v>-85.09365363938373</v>
      </c>
      <c r="R50" s="19"/>
    </row>
    <row r="51" spans="1:18" s="2" customFormat="1" ht="15.75" customHeight="1">
      <c r="A51" s="19">
        <v>46</v>
      </c>
      <c r="B51" s="19"/>
      <c r="C51" s="76" t="s">
        <v>315</v>
      </c>
      <c r="D51" s="76" t="s">
        <v>315</v>
      </c>
      <c r="E51" s="47" t="s">
        <v>239</v>
      </c>
      <c r="F51" s="41"/>
      <c r="G51" s="12" t="s">
        <v>290</v>
      </c>
      <c r="H51" s="47" t="s">
        <v>38</v>
      </c>
      <c r="I51" s="45">
        <v>15</v>
      </c>
      <c r="J51" s="57">
        <v>35370</v>
      </c>
      <c r="K51" s="57">
        <v>35370</v>
      </c>
      <c r="L51" s="22">
        <v>46911.82</v>
      </c>
      <c r="M51" s="22">
        <v>15639.24</v>
      </c>
      <c r="N51" s="22">
        <v>24100</v>
      </c>
      <c r="O51" s="19">
        <v>9</v>
      </c>
      <c r="P51" s="22">
        <f t="shared" si="3"/>
        <v>2169</v>
      </c>
      <c r="Q51" s="28">
        <f t="shared" si="2"/>
        <v>-86.1310396157358</v>
      </c>
      <c r="R51" s="19"/>
    </row>
    <row r="52" spans="1:18" s="2" customFormat="1" ht="15.75" customHeight="1">
      <c r="A52" s="19">
        <v>47</v>
      </c>
      <c r="B52" s="19"/>
      <c r="C52" s="76" t="s">
        <v>316</v>
      </c>
      <c r="D52" s="76" t="s">
        <v>316</v>
      </c>
      <c r="E52" s="47" t="s">
        <v>239</v>
      </c>
      <c r="F52" s="41"/>
      <c r="G52" s="12" t="s">
        <v>290</v>
      </c>
      <c r="H52" s="47" t="s">
        <v>38</v>
      </c>
      <c r="I52" s="45">
        <v>9</v>
      </c>
      <c r="J52" s="57">
        <v>35370</v>
      </c>
      <c r="K52" s="57">
        <v>35370</v>
      </c>
      <c r="L52" s="22">
        <v>70928.78</v>
      </c>
      <c r="M52" s="22">
        <v>23645.93</v>
      </c>
      <c r="N52" s="22">
        <v>36500</v>
      </c>
      <c r="O52" s="19">
        <v>9</v>
      </c>
      <c r="P52" s="22">
        <f t="shared" si="3"/>
        <v>3285</v>
      </c>
      <c r="Q52" s="28">
        <f t="shared" si="2"/>
        <v>-86.1075457806058</v>
      </c>
      <c r="R52" s="19"/>
    </row>
    <row r="53" spans="1:18" s="2" customFormat="1" ht="15.75" customHeight="1">
      <c r="A53" s="19">
        <v>48</v>
      </c>
      <c r="B53" s="19"/>
      <c r="C53" s="76" t="s">
        <v>317</v>
      </c>
      <c r="D53" s="76" t="s">
        <v>317</v>
      </c>
      <c r="E53" s="45" t="s">
        <v>318</v>
      </c>
      <c r="F53" s="41"/>
      <c r="G53" s="12" t="s">
        <v>290</v>
      </c>
      <c r="H53" s="47" t="s">
        <v>38</v>
      </c>
      <c r="I53" s="45">
        <v>4</v>
      </c>
      <c r="J53" s="57">
        <v>35370</v>
      </c>
      <c r="K53" s="57">
        <v>35370</v>
      </c>
      <c r="L53" s="22">
        <v>420953.01</v>
      </c>
      <c r="M53" s="22">
        <v>140335.44</v>
      </c>
      <c r="N53" s="22">
        <v>228300</v>
      </c>
      <c r="O53" s="19">
        <v>9</v>
      </c>
      <c r="P53" s="22">
        <f t="shared" si="3"/>
        <v>20547</v>
      </c>
      <c r="Q53" s="28">
        <f t="shared" si="2"/>
        <v>-85.35865209814428</v>
      </c>
      <c r="R53" s="19"/>
    </row>
    <row r="54" spans="1:18" s="2" customFormat="1" ht="15.75" customHeight="1">
      <c r="A54" s="19">
        <v>49</v>
      </c>
      <c r="B54" s="19"/>
      <c r="C54" s="76" t="s">
        <v>319</v>
      </c>
      <c r="D54" s="76" t="s">
        <v>319</v>
      </c>
      <c r="E54" s="47" t="s">
        <v>239</v>
      </c>
      <c r="F54" s="41"/>
      <c r="G54" s="12" t="s">
        <v>290</v>
      </c>
      <c r="H54" s="47" t="s">
        <v>38</v>
      </c>
      <c r="I54" s="45">
        <v>85</v>
      </c>
      <c r="J54" s="57">
        <v>35370</v>
      </c>
      <c r="K54" s="57">
        <v>35370</v>
      </c>
      <c r="L54" s="22">
        <v>2145215.83</v>
      </c>
      <c r="M54" s="22">
        <v>715162.44</v>
      </c>
      <c r="N54" s="22">
        <v>2082500</v>
      </c>
      <c r="O54" s="19">
        <v>9</v>
      </c>
      <c r="P54" s="22">
        <f t="shared" si="3"/>
        <v>187425</v>
      </c>
      <c r="Q54" s="28">
        <f t="shared" si="2"/>
        <v>-73.79266729947395</v>
      </c>
      <c r="R54" s="19"/>
    </row>
    <row r="55" spans="1:18" s="2" customFormat="1" ht="15.75" customHeight="1">
      <c r="A55" s="19">
        <v>50</v>
      </c>
      <c r="B55" s="19"/>
      <c r="C55" s="76" t="s">
        <v>320</v>
      </c>
      <c r="D55" s="76" t="s">
        <v>320</v>
      </c>
      <c r="E55" s="45" t="s">
        <v>321</v>
      </c>
      <c r="F55" s="41"/>
      <c r="G55" s="19" t="s">
        <v>290</v>
      </c>
      <c r="H55" s="47" t="s">
        <v>38</v>
      </c>
      <c r="I55" s="45">
        <v>4</v>
      </c>
      <c r="J55" s="57">
        <v>35370</v>
      </c>
      <c r="K55" s="57">
        <v>35370</v>
      </c>
      <c r="L55" s="22">
        <v>6845205.96</v>
      </c>
      <c r="M55" s="22">
        <v>2199352.76</v>
      </c>
      <c r="N55" s="22">
        <v>3481300</v>
      </c>
      <c r="O55" s="19">
        <v>6</v>
      </c>
      <c r="P55" s="22">
        <f t="shared" si="3"/>
        <v>208878</v>
      </c>
      <c r="Q55" s="28">
        <f t="shared" si="2"/>
        <v>-90.50275136399674</v>
      </c>
      <c r="R55" s="19"/>
    </row>
    <row r="56" spans="1:18" s="2" customFormat="1" ht="15.75" customHeight="1">
      <c r="A56" s="19">
        <v>51</v>
      </c>
      <c r="B56" s="19"/>
      <c r="C56" s="76" t="s">
        <v>322</v>
      </c>
      <c r="D56" s="76" t="s">
        <v>322</v>
      </c>
      <c r="E56" s="45" t="s">
        <v>323</v>
      </c>
      <c r="F56" s="41"/>
      <c r="G56" s="12" t="s">
        <v>290</v>
      </c>
      <c r="H56" s="47" t="s">
        <v>38</v>
      </c>
      <c r="I56" s="45">
        <v>6</v>
      </c>
      <c r="J56" s="57">
        <v>35370</v>
      </c>
      <c r="K56" s="57">
        <v>35370</v>
      </c>
      <c r="L56" s="22">
        <v>10003034.38</v>
      </c>
      <c r="M56" s="22">
        <v>3334766.74</v>
      </c>
      <c r="N56" s="22">
        <v>5321600</v>
      </c>
      <c r="O56" s="19">
        <v>6</v>
      </c>
      <c r="P56" s="22">
        <f t="shared" si="3"/>
        <v>319296</v>
      </c>
      <c r="Q56" s="28">
        <f t="shared" si="2"/>
        <v>-90.42523735858059</v>
      </c>
      <c r="R56" s="12" t="s">
        <v>39</v>
      </c>
    </row>
    <row r="57" spans="1:18" s="2" customFormat="1" ht="15.75" customHeight="1">
      <c r="A57" s="19">
        <v>52</v>
      </c>
      <c r="B57" s="19"/>
      <c r="C57" s="44" t="s">
        <v>324</v>
      </c>
      <c r="D57" s="44" t="s">
        <v>324</v>
      </c>
      <c r="E57" s="47" t="s">
        <v>239</v>
      </c>
      <c r="F57" s="41"/>
      <c r="G57" s="19" t="s">
        <v>237</v>
      </c>
      <c r="H57" s="47" t="s">
        <v>38</v>
      </c>
      <c r="I57" s="45">
        <v>1</v>
      </c>
      <c r="J57" s="57">
        <v>40878</v>
      </c>
      <c r="K57" s="57">
        <v>40878</v>
      </c>
      <c r="L57" s="22">
        <v>817000</v>
      </c>
      <c r="M57" s="22">
        <v>635626.01</v>
      </c>
      <c r="N57" s="22">
        <v>666700</v>
      </c>
      <c r="O57" s="19">
        <v>38</v>
      </c>
      <c r="P57" s="22">
        <f t="shared" si="3"/>
        <v>253346</v>
      </c>
      <c r="Q57" s="28">
        <f t="shared" si="2"/>
        <v>-60.14228555562099</v>
      </c>
      <c r="R57" s="19"/>
    </row>
    <row r="58" spans="1:18" s="2" customFormat="1" ht="15.75" customHeight="1">
      <c r="A58" s="19">
        <v>53</v>
      </c>
      <c r="B58" s="19"/>
      <c r="C58" s="76" t="s">
        <v>277</v>
      </c>
      <c r="D58" s="76" t="s">
        <v>277</v>
      </c>
      <c r="E58" s="47" t="s">
        <v>239</v>
      </c>
      <c r="F58" s="41"/>
      <c r="G58" s="19" t="s">
        <v>237</v>
      </c>
      <c r="H58" s="47" t="s">
        <v>38</v>
      </c>
      <c r="I58" s="45">
        <v>1</v>
      </c>
      <c r="J58" s="57">
        <v>41579</v>
      </c>
      <c r="K58" s="57">
        <v>41579</v>
      </c>
      <c r="L58" s="22">
        <v>64658.13</v>
      </c>
      <c r="M58" s="22">
        <v>54765.44</v>
      </c>
      <c r="N58" s="22">
        <v>63000</v>
      </c>
      <c r="O58" s="19">
        <v>50</v>
      </c>
      <c r="P58" s="22">
        <f t="shared" si="3"/>
        <v>31500</v>
      </c>
      <c r="Q58" s="28">
        <f t="shared" si="2"/>
        <v>-42.481974033258936</v>
      </c>
      <c r="R58" s="19"/>
    </row>
    <row r="59" spans="1:18" ht="15.75" customHeight="1">
      <c r="A59" s="17" t="s">
        <v>325</v>
      </c>
      <c r="B59" s="18"/>
      <c r="C59" s="26"/>
      <c r="D59" s="26"/>
      <c r="E59" s="19"/>
      <c r="F59" s="52"/>
      <c r="G59" s="19"/>
      <c r="H59" s="19"/>
      <c r="I59" s="19"/>
      <c r="J59" s="59"/>
      <c r="K59" s="59"/>
      <c r="L59" s="28">
        <f>SUM(L6:L58)</f>
        <v>73116038.55999999</v>
      </c>
      <c r="M59" s="28">
        <f>SUM(M6:M58)</f>
        <v>24605601.03000001</v>
      </c>
      <c r="N59" s="28">
        <f>SUM(N6:N58)</f>
        <v>49888400</v>
      </c>
      <c r="O59" s="60"/>
      <c r="P59" s="28">
        <f>SUM(P6:P58)</f>
        <v>3454874</v>
      </c>
      <c r="Q59" s="28">
        <f t="shared" si="2"/>
        <v>-85.95899366250922</v>
      </c>
      <c r="R59" s="30"/>
    </row>
  </sheetData>
  <sheetProtection/>
  <autoFilter ref="A6:R59"/>
  <mergeCells count="17">
    <mergeCell ref="A1:R1"/>
    <mergeCell ref="A2:R2"/>
    <mergeCell ref="N4:P4"/>
    <mergeCell ref="A59:C59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Q4:Q5"/>
    <mergeCell ref="R4:R5"/>
    <mergeCell ref="L4:M5"/>
  </mergeCells>
  <printOptions/>
  <pageMargins left="0.751388888888889" right="0.751388888888889" top="0.707638888888889" bottom="1" header="0.511805555555556" footer="0.511805555555556"/>
  <pageSetup horizontalDpi="600" verticalDpi="600" orientation="landscape" paperSize="9" scale="9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4">
      <selection activeCell="K7" sqref="K7:K38"/>
    </sheetView>
  </sheetViews>
  <sheetFormatPr defaultColWidth="9.00390625" defaultRowHeight="15.75" customHeight="1"/>
  <cols>
    <col min="1" max="1" width="4.75390625" style="2" customWidth="1"/>
    <col min="2" max="2" width="34.625" style="3" customWidth="1"/>
    <col min="3" max="3" width="4.50390625" style="3" customWidth="1"/>
    <col min="4" max="4" width="12.00390625" style="4" customWidth="1"/>
    <col min="5" max="5" width="8.375" style="4" customWidth="1"/>
    <col min="6" max="6" width="11.75390625" style="3" customWidth="1"/>
    <col min="7" max="8" width="8.375" style="3" customWidth="1"/>
    <col min="9" max="9" width="11.75390625" style="3" customWidth="1"/>
    <col min="10" max="10" width="8.375" style="3" customWidth="1"/>
    <col min="11" max="11" width="29.50390625" style="3" customWidth="1"/>
    <col min="12" max="12" width="9.625" style="3" hidden="1" customWidth="1"/>
    <col min="13" max="13" width="9.625" style="3" bestFit="1" customWidth="1"/>
    <col min="14" max="14" width="10.375" style="3" bestFit="1" customWidth="1"/>
    <col min="15" max="16384" width="9.00390625" style="3" customWidth="1"/>
  </cols>
  <sheetData>
    <row r="1" spans="1:12" ht="14.25">
      <c r="A1" s="35" t="s">
        <v>326</v>
      </c>
      <c r="B1" s="36" t="s">
        <v>327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0" customHeight="1">
      <c r="A2" s="8" t="s">
        <v>328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</row>
    <row r="3" spans="1:12" ht="18" customHeight="1">
      <c r="A3" s="9" t="s">
        <v>329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4"/>
    </row>
    <row r="4" spans="1:11" ht="15.75" customHeight="1">
      <c r="A4" s="11" t="s">
        <v>1</v>
      </c>
      <c r="K4" s="25" t="s">
        <v>22</v>
      </c>
    </row>
    <row r="5" spans="1:12" s="2" customFormat="1" ht="15.75" customHeight="1">
      <c r="A5" s="12" t="s">
        <v>3</v>
      </c>
      <c r="B5" s="12" t="s">
        <v>330</v>
      </c>
      <c r="C5" s="13" t="s">
        <v>28</v>
      </c>
      <c r="D5" s="14" t="s">
        <v>6</v>
      </c>
      <c r="E5" s="15"/>
      <c r="F5" s="16"/>
      <c r="G5" s="17" t="s">
        <v>32</v>
      </c>
      <c r="H5" s="18"/>
      <c r="I5" s="26"/>
      <c r="J5" s="12" t="s">
        <v>231</v>
      </c>
      <c r="K5" s="12" t="s">
        <v>10</v>
      </c>
      <c r="L5" s="12" t="s">
        <v>331</v>
      </c>
    </row>
    <row r="6" spans="1:12" s="2" customFormat="1" ht="15.75" customHeight="1">
      <c r="A6" s="19"/>
      <c r="B6" s="19"/>
      <c r="C6" s="20"/>
      <c r="D6" s="12" t="s">
        <v>29</v>
      </c>
      <c r="E6" s="12" t="s">
        <v>332</v>
      </c>
      <c r="F6" s="12" t="s">
        <v>333</v>
      </c>
      <c r="G6" s="21" t="s">
        <v>334</v>
      </c>
      <c r="H6" s="12" t="s">
        <v>332</v>
      </c>
      <c r="I6" s="12" t="s">
        <v>333</v>
      </c>
      <c r="J6" s="19"/>
      <c r="K6" s="19"/>
      <c r="L6" s="19"/>
    </row>
    <row r="7" spans="1:12" s="2" customFormat="1" ht="15.75" customHeight="1">
      <c r="A7" s="19">
        <v>1</v>
      </c>
      <c r="B7" s="19" t="s">
        <v>335</v>
      </c>
      <c r="C7" s="20" t="s">
        <v>41</v>
      </c>
      <c r="D7" s="22">
        <v>78</v>
      </c>
      <c r="E7" s="22">
        <f aca="true" t="shared" si="0" ref="E7:E13">F7/D7</f>
        <v>348.05</v>
      </c>
      <c r="F7" s="22">
        <v>27147.9</v>
      </c>
      <c r="G7" s="22"/>
      <c r="H7" s="22"/>
      <c r="I7" s="22"/>
      <c r="J7" s="28">
        <f aca="true" t="shared" si="1" ref="J7:J13">IF(F7=0,"",(I7-F7)/F7*100)</f>
        <v>-100</v>
      </c>
      <c r="K7" s="12" t="s">
        <v>336</v>
      </c>
      <c r="L7" s="19"/>
    </row>
    <row r="8" spans="1:12" s="2" customFormat="1" ht="15.75" customHeight="1">
      <c r="A8" s="19">
        <v>2</v>
      </c>
      <c r="B8" s="19" t="s">
        <v>337</v>
      </c>
      <c r="C8" s="20" t="s">
        <v>41</v>
      </c>
      <c r="D8" s="22">
        <v>68</v>
      </c>
      <c r="E8" s="22">
        <f t="shared" si="0"/>
        <v>348.05</v>
      </c>
      <c r="F8" s="22">
        <v>23667.4</v>
      </c>
      <c r="G8" s="22"/>
      <c r="H8" s="22"/>
      <c r="I8" s="22"/>
      <c r="J8" s="28">
        <f t="shared" si="1"/>
        <v>-100</v>
      </c>
      <c r="K8" s="12" t="s">
        <v>336</v>
      </c>
      <c r="L8" s="19"/>
    </row>
    <row r="9" spans="1:12" s="2" customFormat="1" ht="15.75" customHeight="1">
      <c r="A9" s="19">
        <v>3</v>
      </c>
      <c r="B9" s="19" t="s">
        <v>338</v>
      </c>
      <c r="C9" s="20" t="s">
        <v>55</v>
      </c>
      <c r="D9" s="22">
        <v>3</v>
      </c>
      <c r="E9" s="22">
        <f t="shared" si="0"/>
        <v>3800</v>
      </c>
      <c r="F9" s="22">
        <v>11400</v>
      </c>
      <c r="G9" s="22"/>
      <c r="H9" s="22"/>
      <c r="I9" s="22"/>
      <c r="J9" s="28">
        <f t="shared" si="1"/>
        <v>-100</v>
      </c>
      <c r="K9" s="12" t="s">
        <v>339</v>
      </c>
      <c r="L9" s="19"/>
    </row>
    <row r="10" spans="1:12" s="2" customFormat="1" ht="15.75" customHeight="1">
      <c r="A10" s="19">
        <v>4</v>
      </c>
      <c r="B10" s="19" t="s">
        <v>340</v>
      </c>
      <c r="C10" s="20" t="s">
        <v>55</v>
      </c>
      <c r="D10" s="22">
        <v>2</v>
      </c>
      <c r="E10" s="22">
        <f t="shared" si="0"/>
        <v>2980</v>
      </c>
      <c r="F10" s="22">
        <v>5960</v>
      </c>
      <c r="G10" s="22"/>
      <c r="H10" s="22"/>
      <c r="I10" s="22"/>
      <c r="J10" s="28">
        <f t="shared" si="1"/>
        <v>-100</v>
      </c>
      <c r="K10" s="12" t="s">
        <v>339</v>
      </c>
      <c r="L10" s="19"/>
    </row>
    <row r="11" spans="1:12" s="2" customFormat="1" ht="15.75" customHeight="1">
      <c r="A11" s="19">
        <v>5</v>
      </c>
      <c r="B11" s="19" t="s">
        <v>341</v>
      </c>
      <c r="C11" s="20" t="s">
        <v>55</v>
      </c>
      <c r="D11" s="22">
        <v>1</v>
      </c>
      <c r="E11" s="22">
        <f t="shared" si="0"/>
        <v>1780</v>
      </c>
      <c r="F11" s="22">
        <v>1780</v>
      </c>
      <c r="G11" s="22"/>
      <c r="H11" s="22"/>
      <c r="I11" s="22"/>
      <c r="J11" s="28">
        <f t="shared" si="1"/>
        <v>-100</v>
      </c>
      <c r="K11" s="12" t="s">
        <v>339</v>
      </c>
      <c r="L11" s="19"/>
    </row>
    <row r="12" spans="1:12" s="2" customFormat="1" ht="15.75" customHeight="1">
      <c r="A12" s="19">
        <v>6</v>
      </c>
      <c r="B12" s="19" t="s">
        <v>342</v>
      </c>
      <c r="C12" s="20" t="s">
        <v>55</v>
      </c>
      <c r="D12" s="22">
        <v>1</v>
      </c>
      <c r="E12" s="22">
        <f t="shared" si="0"/>
        <v>1970</v>
      </c>
      <c r="F12" s="22">
        <v>1970</v>
      </c>
      <c r="G12" s="22"/>
      <c r="H12" s="22"/>
      <c r="I12" s="22"/>
      <c r="J12" s="28">
        <f t="shared" si="1"/>
        <v>-100</v>
      </c>
      <c r="K12" s="12" t="s">
        <v>339</v>
      </c>
      <c r="L12" s="19"/>
    </row>
    <row r="13" spans="1:12" s="2" customFormat="1" ht="15.75" customHeight="1">
      <c r="A13" s="19">
        <v>7</v>
      </c>
      <c r="B13" s="19" t="s">
        <v>343</v>
      </c>
      <c r="C13" s="20" t="s">
        <v>41</v>
      </c>
      <c r="D13" s="22">
        <v>30</v>
      </c>
      <c r="E13" s="22">
        <f t="shared" si="0"/>
        <v>226.5</v>
      </c>
      <c r="F13" s="22">
        <v>6795</v>
      </c>
      <c r="G13" s="22"/>
      <c r="H13" s="22"/>
      <c r="I13" s="22"/>
      <c r="J13" s="28">
        <f t="shared" si="1"/>
        <v>-100</v>
      </c>
      <c r="K13" s="12" t="s">
        <v>336</v>
      </c>
      <c r="L13" s="19"/>
    </row>
    <row r="14" spans="1:12" s="2" customFormat="1" ht="15.75" customHeight="1">
      <c r="A14" s="19">
        <v>8</v>
      </c>
      <c r="B14" s="19" t="s">
        <v>344</v>
      </c>
      <c r="C14" s="20" t="s">
        <v>41</v>
      </c>
      <c r="D14" s="22">
        <v>20</v>
      </c>
      <c r="E14" s="22">
        <f aca="true" t="shared" si="2" ref="E14:E31">F14/D14</f>
        <v>611.11</v>
      </c>
      <c r="F14" s="22">
        <v>12222.2</v>
      </c>
      <c r="G14" s="22"/>
      <c r="H14" s="22"/>
      <c r="I14" s="22"/>
      <c r="J14" s="28">
        <f aca="true" t="shared" si="3" ref="J14:J24">IF(F14=0,"",(I14-F14)/F14*100)</f>
        <v>-100</v>
      </c>
      <c r="K14" s="12" t="s">
        <v>336</v>
      </c>
      <c r="L14" s="19"/>
    </row>
    <row r="15" spans="1:12" s="2" customFormat="1" ht="15.75" customHeight="1">
      <c r="A15" s="19">
        <v>9</v>
      </c>
      <c r="B15" s="19" t="s">
        <v>345</v>
      </c>
      <c r="C15" s="20" t="s">
        <v>41</v>
      </c>
      <c r="D15" s="22">
        <v>112</v>
      </c>
      <c r="E15" s="22">
        <f t="shared" si="2"/>
        <v>348.05</v>
      </c>
      <c r="F15" s="22">
        <v>38981.6</v>
      </c>
      <c r="G15" s="22"/>
      <c r="H15" s="22"/>
      <c r="I15" s="22"/>
      <c r="J15" s="28">
        <f t="shared" si="3"/>
        <v>-100</v>
      </c>
      <c r="K15" s="12" t="s">
        <v>336</v>
      </c>
      <c r="L15" s="19"/>
    </row>
    <row r="16" spans="1:12" s="2" customFormat="1" ht="15.75" customHeight="1">
      <c r="A16" s="19">
        <v>10</v>
      </c>
      <c r="B16" s="19" t="s">
        <v>346</v>
      </c>
      <c r="C16" s="20" t="s">
        <v>41</v>
      </c>
      <c r="D16" s="22">
        <v>69</v>
      </c>
      <c r="E16" s="22">
        <f t="shared" si="2"/>
        <v>155.20666666666668</v>
      </c>
      <c r="F16" s="22">
        <v>10709.26</v>
      </c>
      <c r="G16" s="22"/>
      <c r="H16" s="22"/>
      <c r="I16" s="22"/>
      <c r="J16" s="28">
        <f t="shared" si="3"/>
        <v>-100</v>
      </c>
      <c r="K16" s="12" t="s">
        <v>336</v>
      </c>
      <c r="L16" s="19"/>
    </row>
    <row r="17" spans="1:12" s="2" customFormat="1" ht="15.75" customHeight="1">
      <c r="A17" s="19">
        <v>11</v>
      </c>
      <c r="B17" s="19" t="s">
        <v>347</v>
      </c>
      <c r="C17" s="20" t="s">
        <v>41</v>
      </c>
      <c r="D17" s="22">
        <v>43</v>
      </c>
      <c r="E17" s="22">
        <f t="shared" si="2"/>
        <v>205.12790697674419</v>
      </c>
      <c r="F17" s="22">
        <v>8820.5</v>
      </c>
      <c r="G17" s="22"/>
      <c r="H17" s="22"/>
      <c r="I17" s="22"/>
      <c r="J17" s="28">
        <f t="shared" si="3"/>
        <v>-100</v>
      </c>
      <c r="K17" s="12" t="s">
        <v>336</v>
      </c>
      <c r="L17" s="19"/>
    </row>
    <row r="18" spans="1:12" s="2" customFormat="1" ht="15.75" customHeight="1">
      <c r="A18" s="19">
        <v>12</v>
      </c>
      <c r="B18" s="19" t="s">
        <v>348</v>
      </c>
      <c r="C18" s="20" t="s">
        <v>41</v>
      </c>
      <c r="D18" s="22">
        <v>5</v>
      </c>
      <c r="E18" s="22">
        <f t="shared" si="2"/>
        <v>1038.462</v>
      </c>
      <c r="F18" s="22">
        <v>5192.31</v>
      </c>
      <c r="G18" s="22"/>
      <c r="H18" s="22"/>
      <c r="I18" s="22"/>
      <c r="J18" s="28">
        <f t="shared" si="3"/>
        <v>-100</v>
      </c>
      <c r="K18" s="12" t="s">
        <v>336</v>
      </c>
      <c r="L18" s="19"/>
    </row>
    <row r="19" spans="1:12" s="2" customFormat="1" ht="15.75" customHeight="1">
      <c r="A19" s="19">
        <v>13</v>
      </c>
      <c r="B19" s="19" t="s">
        <v>349</v>
      </c>
      <c r="C19" s="20" t="s">
        <v>41</v>
      </c>
      <c r="D19" s="22">
        <v>6</v>
      </c>
      <c r="E19" s="22">
        <f t="shared" si="2"/>
        <v>811.965</v>
      </c>
      <c r="F19" s="22">
        <v>4871.79</v>
      </c>
      <c r="G19" s="22"/>
      <c r="H19" s="22"/>
      <c r="I19" s="22"/>
      <c r="J19" s="28">
        <f t="shared" si="3"/>
        <v>-100</v>
      </c>
      <c r="K19" s="12" t="s">
        <v>336</v>
      </c>
      <c r="L19" s="19"/>
    </row>
    <row r="20" spans="1:12" s="2" customFormat="1" ht="15.75" customHeight="1">
      <c r="A20" s="19">
        <v>14</v>
      </c>
      <c r="B20" s="19" t="s">
        <v>350</v>
      </c>
      <c r="C20" s="20" t="s">
        <v>41</v>
      </c>
      <c r="D20" s="22">
        <v>37</v>
      </c>
      <c r="E20" s="22">
        <f t="shared" si="2"/>
        <v>470.0854054054054</v>
      </c>
      <c r="F20" s="22">
        <v>17393.16</v>
      </c>
      <c r="G20" s="22"/>
      <c r="H20" s="22"/>
      <c r="I20" s="22"/>
      <c r="J20" s="28">
        <f t="shared" si="3"/>
        <v>-100</v>
      </c>
      <c r="K20" s="12" t="s">
        <v>336</v>
      </c>
      <c r="L20" s="19"/>
    </row>
    <row r="21" spans="1:12" s="2" customFormat="1" ht="15.75" customHeight="1">
      <c r="A21" s="19">
        <v>15</v>
      </c>
      <c r="B21" s="19" t="s">
        <v>351</v>
      </c>
      <c r="C21" s="20" t="s">
        <v>55</v>
      </c>
      <c r="D21" s="22">
        <v>1</v>
      </c>
      <c r="E21" s="22">
        <f t="shared" si="2"/>
        <v>4039.32</v>
      </c>
      <c r="F21" s="22">
        <v>4039.32</v>
      </c>
      <c r="G21" s="22"/>
      <c r="H21" s="22"/>
      <c r="I21" s="22"/>
      <c r="J21" s="28">
        <f t="shared" si="3"/>
        <v>-100</v>
      </c>
      <c r="K21" s="12" t="s">
        <v>339</v>
      </c>
      <c r="L21" s="19"/>
    </row>
    <row r="22" spans="1:12" s="2" customFormat="1" ht="15.75" customHeight="1">
      <c r="A22" s="19">
        <v>16</v>
      </c>
      <c r="B22" s="19" t="s">
        <v>352</v>
      </c>
      <c r="C22" s="20" t="s">
        <v>55</v>
      </c>
      <c r="D22" s="22">
        <v>1</v>
      </c>
      <c r="E22" s="22">
        <f t="shared" si="2"/>
        <v>11003.42</v>
      </c>
      <c r="F22" s="22">
        <v>11003.42</v>
      </c>
      <c r="G22" s="22"/>
      <c r="H22" s="22"/>
      <c r="I22" s="22"/>
      <c r="J22" s="28">
        <f t="shared" si="3"/>
        <v>-100</v>
      </c>
      <c r="K22" s="12" t="s">
        <v>339</v>
      </c>
      <c r="L22" s="19"/>
    </row>
    <row r="23" spans="1:12" s="2" customFormat="1" ht="15.75" customHeight="1">
      <c r="A23" s="19">
        <v>17</v>
      </c>
      <c r="B23" s="19" t="s">
        <v>353</v>
      </c>
      <c r="C23" s="20" t="s">
        <v>55</v>
      </c>
      <c r="D23" s="22">
        <v>1</v>
      </c>
      <c r="E23" s="22">
        <f t="shared" si="2"/>
        <v>28027.35</v>
      </c>
      <c r="F23" s="22">
        <v>28027.35</v>
      </c>
      <c r="G23" s="22"/>
      <c r="H23" s="22"/>
      <c r="I23" s="22"/>
      <c r="J23" s="28">
        <f t="shared" si="3"/>
        <v>-100</v>
      </c>
      <c r="K23" s="12" t="s">
        <v>339</v>
      </c>
      <c r="L23" s="19"/>
    </row>
    <row r="24" spans="1:12" s="2" customFormat="1" ht="15.75" customHeight="1">
      <c r="A24" s="19">
        <v>18</v>
      </c>
      <c r="B24" s="19" t="s">
        <v>354</v>
      </c>
      <c r="C24" s="20" t="s">
        <v>60</v>
      </c>
      <c r="D24" s="22">
        <v>3</v>
      </c>
      <c r="E24" s="22">
        <f t="shared" si="2"/>
        <v>3820.39</v>
      </c>
      <c r="F24" s="22">
        <v>11461.17</v>
      </c>
      <c r="G24" s="22"/>
      <c r="H24" s="22"/>
      <c r="I24" s="22"/>
      <c r="J24" s="28">
        <f t="shared" si="3"/>
        <v>-100</v>
      </c>
      <c r="K24" s="12" t="s">
        <v>339</v>
      </c>
      <c r="L24" s="19"/>
    </row>
    <row r="25" spans="1:12" s="2" customFormat="1" ht="15.75" customHeight="1">
      <c r="A25" s="19">
        <v>19</v>
      </c>
      <c r="B25" s="19" t="s">
        <v>355</v>
      </c>
      <c r="C25" s="20" t="s">
        <v>41</v>
      </c>
      <c r="D25" s="22">
        <v>2</v>
      </c>
      <c r="E25" s="22">
        <f t="shared" si="2"/>
        <v>7747.57</v>
      </c>
      <c r="F25" s="22">
        <v>15495.14</v>
      </c>
      <c r="G25" s="22"/>
      <c r="H25" s="22"/>
      <c r="I25" s="22"/>
      <c r="J25" s="28">
        <f aca="true" t="shared" si="4" ref="J25:J31">IF(F25=0,"",(I25-F25)/F25*100)</f>
        <v>-100</v>
      </c>
      <c r="K25" s="12" t="s">
        <v>339</v>
      </c>
      <c r="L25" s="19"/>
    </row>
    <row r="26" spans="1:12" s="2" customFormat="1" ht="15.75" customHeight="1">
      <c r="A26" s="19">
        <v>20</v>
      </c>
      <c r="B26" s="19" t="s">
        <v>356</v>
      </c>
      <c r="C26" s="20" t="s">
        <v>60</v>
      </c>
      <c r="D26" s="22">
        <v>3</v>
      </c>
      <c r="E26" s="22">
        <f t="shared" si="2"/>
        <v>2766.99</v>
      </c>
      <c r="F26" s="22">
        <v>8300.97</v>
      </c>
      <c r="G26" s="22"/>
      <c r="H26" s="22"/>
      <c r="I26" s="22"/>
      <c r="J26" s="28">
        <f t="shared" si="4"/>
        <v>-100</v>
      </c>
      <c r="K26" s="12" t="s">
        <v>339</v>
      </c>
      <c r="L26" s="19"/>
    </row>
    <row r="27" spans="1:12" s="2" customFormat="1" ht="15.75" customHeight="1">
      <c r="A27" s="19">
        <v>21</v>
      </c>
      <c r="B27" s="19" t="s">
        <v>357</v>
      </c>
      <c r="C27" s="20" t="s">
        <v>157</v>
      </c>
      <c r="D27" s="22">
        <v>1</v>
      </c>
      <c r="E27" s="22">
        <f t="shared" si="2"/>
        <v>24145.3</v>
      </c>
      <c r="F27" s="22">
        <v>24145.3</v>
      </c>
      <c r="G27" s="22"/>
      <c r="H27" s="22"/>
      <c r="I27" s="22"/>
      <c r="J27" s="28">
        <f t="shared" si="4"/>
        <v>-100</v>
      </c>
      <c r="K27" s="12" t="s">
        <v>339</v>
      </c>
      <c r="L27" s="19"/>
    </row>
    <row r="28" spans="1:12" s="2" customFormat="1" ht="15.75" customHeight="1">
      <c r="A28" s="19">
        <v>22</v>
      </c>
      <c r="B28" s="19" t="s">
        <v>358</v>
      </c>
      <c r="C28" s="20" t="s">
        <v>41</v>
      </c>
      <c r="D28" s="22">
        <v>1</v>
      </c>
      <c r="E28" s="22">
        <f t="shared" si="2"/>
        <v>5085.47</v>
      </c>
      <c r="F28" s="22">
        <v>5085.47</v>
      </c>
      <c r="G28" s="22"/>
      <c r="H28" s="22"/>
      <c r="I28" s="22"/>
      <c r="J28" s="28">
        <f t="shared" si="4"/>
        <v>-100</v>
      </c>
      <c r="K28" s="12" t="s">
        <v>339</v>
      </c>
      <c r="L28" s="19"/>
    </row>
    <row r="29" spans="1:12" s="2" customFormat="1" ht="15.75" customHeight="1">
      <c r="A29" s="19">
        <v>23</v>
      </c>
      <c r="B29" s="19" t="s">
        <v>359</v>
      </c>
      <c r="C29" s="20" t="s">
        <v>41</v>
      </c>
      <c r="D29" s="22">
        <v>1</v>
      </c>
      <c r="E29" s="22">
        <f t="shared" si="2"/>
        <v>5940.17</v>
      </c>
      <c r="F29" s="22">
        <v>5940.17</v>
      </c>
      <c r="G29" s="22"/>
      <c r="H29" s="22"/>
      <c r="I29" s="22"/>
      <c r="J29" s="28">
        <f t="shared" si="4"/>
        <v>-100</v>
      </c>
      <c r="K29" s="12" t="s">
        <v>339</v>
      </c>
      <c r="L29" s="19"/>
    </row>
    <row r="30" spans="1:12" s="2" customFormat="1" ht="15.75" customHeight="1">
      <c r="A30" s="19">
        <v>24</v>
      </c>
      <c r="B30" s="19" t="s">
        <v>360</v>
      </c>
      <c r="C30" s="20" t="s">
        <v>157</v>
      </c>
      <c r="D30" s="22">
        <v>1</v>
      </c>
      <c r="E30" s="22">
        <f t="shared" si="2"/>
        <v>2735.04</v>
      </c>
      <c r="F30" s="22">
        <v>2735.04</v>
      </c>
      <c r="G30" s="22"/>
      <c r="H30" s="22"/>
      <c r="I30" s="22"/>
      <c r="J30" s="28">
        <f t="shared" si="4"/>
        <v>-100</v>
      </c>
      <c r="K30" s="12" t="s">
        <v>339</v>
      </c>
      <c r="L30" s="19"/>
    </row>
    <row r="31" spans="1:12" s="2" customFormat="1" ht="15.75" customHeight="1">
      <c r="A31" s="19">
        <v>25</v>
      </c>
      <c r="B31" s="19" t="s">
        <v>361</v>
      </c>
      <c r="C31" s="20" t="s">
        <v>41</v>
      </c>
      <c r="D31" s="22">
        <v>1</v>
      </c>
      <c r="E31" s="22">
        <f t="shared" si="2"/>
        <v>8080.69</v>
      </c>
      <c r="F31" s="22">
        <v>8080.69</v>
      </c>
      <c r="G31" s="22"/>
      <c r="H31" s="22"/>
      <c r="I31" s="22"/>
      <c r="J31" s="28">
        <f t="shared" si="4"/>
        <v>-100</v>
      </c>
      <c r="K31" s="12" t="s">
        <v>336</v>
      </c>
      <c r="L31" s="19"/>
    </row>
    <row r="32" spans="1:12" s="2" customFormat="1" ht="15.75" customHeight="1">
      <c r="A32" s="19">
        <v>26</v>
      </c>
      <c r="B32" s="19" t="s">
        <v>362</v>
      </c>
      <c r="C32" s="20" t="s">
        <v>41</v>
      </c>
      <c r="D32" s="22">
        <v>1</v>
      </c>
      <c r="E32" s="22">
        <f aca="true" t="shared" si="5" ref="E32:E38">F32/D32</f>
        <v>16927.89</v>
      </c>
      <c r="F32" s="22">
        <v>16927.89</v>
      </c>
      <c r="G32" s="22"/>
      <c r="H32" s="22"/>
      <c r="I32" s="22"/>
      <c r="J32" s="28">
        <f aca="true" t="shared" si="6" ref="J32:J38">IF(F32=0,"",(I32-F32)/F32*100)</f>
        <v>-100</v>
      </c>
      <c r="K32" s="12" t="s">
        <v>336</v>
      </c>
      <c r="L32" s="19"/>
    </row>
    <row r="33" spans="1:12" s="2" customFormat="1" ht="15.75" customHeight="1">
      <c r="A33" s="19">
        <v>27</v>
      </c>
      <c r="B33" s="19" t="s">
        <v>363</v>
      </c>
      <c r="C33" s="20" t="s">
        <v>41</v>
      </c>
      <c r="D33" s="22">
        <v>2</v>
      </c>
      <c r="E33" s="22">
        <f t="shared" si="5"/>
        <v>7277.64</v>
      </c>
      <c r="F33" s="22">
        <v>14555.28</v>
      </c>
      <c r="G33" s="22"/>
      <c r="H33" s="22"/>
      <c r="I33" s="22"/>
      <c r="J33" s="28">
        <f t="shared" si="6"/>
        <v>-100</v>
      </c>
      <c r="K33" s="12" t="s">
        <v>336</v>
      </c>
      <c r="L33" s="19"/>
    </row>
    <row r="34" spans="1:12" s="2" customFormat="1" ht="15.75" customHeight="1">
      <c r="A34" s="19">
        <v>28</v>
      </c>
      <c r="B34" s="19" t="s">
        <v>364</v>
      </c>
      <c r="C34" s="20" t="s">
        <v>41</v>
      </c>
      <c r="D34" s="22">
        <v>2</v>
      </c>
      <c r="E34" s="22">
        <f t="shared" si="5"/>
        <v>10498</v>
      </c>
      <c r="F34" s="22">
        <v>20996</v>
      </c>
      <c r="G34" s="22"/>
      <c r="H34" s="22"/>
      <c r="I34" s="22"/>
      <c r="J34" s="28">
        <f t="shared" si="6"/>
        <v>-100</v>
      </c>
      <c r="K34" s="12" t="s">
        <v>336</v>
      </c>
      <c r="L34" s="19"/>
    </row>
    <row r="35" spans="1:12" s="2" customFormat="1" ht="15.75" customHeight="1">
      <c r="A35" s="19">
        <v>29</v>
      </c>
      <c r="B35" s="19" t="s">
        <v>365</v>
      </c>
      <c r="C35" s="20" t="s">
        <v>41</v>
      </c>
      <c r="D35" s="22">
        <v>1</v>
      </c>
      <c r="E35" s="22">
        <f t="shared" si="5"/>
        <v>22705.03</v>
      </c>
      <c r="F35" s="22">
        <v>22705.03</v>
      </c>
      <c r="G35" s="22"/>
      <c r="H35" s="22"/>
      <c r="I35" s="22"/>
      <c r="J35" s="28">
        <f t="shared" si="6"/>
        <v>-100</v>
      </c>
      <c r="K35" s="12" t="s">
        <v>336</v>
      </c>
      <c r="L35" s="19"/>
    </row>
    <row r="36" spans="1:12" s="2" customFormat="1" ht="15.75" customHeight="1">
      <c r="A36" s="19">
        <v>30</v>
      </c>
      <c r="B36" s="19" t="s">
        <v>366</v>
      </c>
      <c r="C36" s="20" t="s">
        <v>41</v>
      </c>
      <c r="D36" s="22">
        <v>1</v>
      </c>
      <c r="E36" s="22">
        <f t="shared" si="5"/>
        <v>2845.24</v>
      </c>
      <c r="F36" s="22">
        <v>2845.24</v>
      </c>
      <c r="G36" s="22"/>
      <c r="H36" s="22"/>
      <c r="I36" s="22"/>
      <c r="J36" s="28">
        <f t="shared" si="6"/>
        <v>-100</v>
      </c>
      <c r="K36" s="12" t="s">
        <v>336</v>
      </c>
      <c r="L36" s="19"/>
    </row>
    <row r="37" spans="1:12" s="2" customFormat="1" ht="15.75" customHeight="1">
      <c r="A37" s="19">
        <v>31</v>
      </c>
      <c r="B37" s="19" t="s">
        <v>367</v>
      </c>
      <c r="C37" s="20" t="s">
        <v>41</v>
      </c>
      <c r="D37" s="22">
        <v>1</v>
      </c>
      <c r="E37" s="22">
        <f t="shared" si="5"/>
        <v>48374.47</v>
      </c>
      <c r="F37" s="22">
        <v>48374.47</v>
      </c>
      <c r="G37" s="22"/>
      <c r="H37" s="22"/>
      <c r="I37" s="22"/>
      <c r="J37" s="28">
        <f t="shared" si="6"/>
        <v>-100</v>
      </c>
      <c r="K37" s="12" t="s">
        <v>336</v>
      </c>
      <c r="L37" s="19"/>
    </row>
    <row r="38" spans="1:12" s="2" customFormat="1" ht="15.75" customHeight="1">
      <c r="A38" s="19">
        <v>32</v>
      </c>
      <c r="B38" s="19" t="s">
        <v>69</v>
      </c>
      <c r="C38" s="20" t="s">
        <v>157</v>
      </c>
      <c r="D38" s="22">
        <v>2</v>
      </c>
      <c r="E38" s="22">
        <f t="shared" si="5"/>
        <v>1510.78</v>
      </c>
      <c r="F38" s="22">
        <v>3021.56</v>
      </c>
      <c r="G38" s="22"/>
      <c r="H38" s="22"/>
      <c r="I38" s="22"/>
      <c r="J38" s="28">
        <f t="shared" si="6"/>
        <v>-100</v>
      </c>
      <c r="K38" s="12" t="s">
        <v>336</v>
      </c>
      <c r="L38" s="19"/>
    </row>
    <row r="39" spans="1:13" ht="15.75" customHeight="1">
      <c r="A39" s="19"/>
      <c r="B39" s="29"/>
      <c r="C39" s="30"/>
      <c r="D39" s="31"/>
      <c r="E39" s="31"/>
      <c r="F39" s="28"/>
      <c r="G39" s="32"/>
      <c r="H39" s="28"/>
      <c r="I39" s="22">
        <f>H39*G39</f>
        <v>0</v>
      </c>
      <c r="J39" s="28"/>
      <c r="K39" s="30"/>
      <c r="L39" s="30"/>
      <c r="M39" s="3">
        <v>0</v>
      </c>
    </row>
    <row r="40" spans="1:13" ht="15.75" customHeight="1">
      <c r="A40" s="17" t="s">
        <v>325</v>
      </c>
      <c r="B40" s="26"/>
      <c r="C40" s="30"/>
      <c r="D40" s="28"/>
      <c r="E40" s="28"/>
      <c r="F40" s="28">
        <f>SUM(F7:F39)</f>
        <v>430650.63000000006</v>
      </c>
      <c r="G40" s="32"/>
      <c r="H40" s="28"/>
      <c r="I40" s="22">
        <f>SUM(I7:I39)</f>
        <v>0</v>
      </c>
      <c r="J40" s="28">
        <f>IF(F40=0,"",(I40-F40)/F40*100)</f>
        <v>-100</v>
      </c>
      <c r="K40" s="30"/>
      <c r="L40" s="30"/>
      <c r="M40" s="3">
        <f>ROUND(SUM(M7:M39),-4)</f>
        <v>0</v>
      </c>
    </row>
  </sheetData>
  <sheetProtection/>
  <mergeCells count="11">
    <mergeCell ref="A2:K2"/>
    <mergeCell ref="A3:K3"/>
    <mergeCell ref="D5:F5"/>
    <mergeCell ref="G5:I5"/>
    <mergeCell ref="A40:B40"/>
    <mergeCell ref="A5:A6"/>
    <mergeCell ref="B5:B6"/>
    <mergeCell ref="C5:C6"/>
    <mergeCell ref="J5:J6"/>
    <mergeCell ref="K5:K6"/>
    <mergeCell ref="L5:L6"/>
  </mergeCells>
  <hyperlinks>
    <hyperlink ref="B1" location="存货汇总!B7" display="返回"/>
    <hyperlink ref="A1" location="索引目录!E19" display="返回索引页"/>
  </hyperlinks>
  <printOptions/>
  <pageMargins left="0.751388888888889" right="0.751388888888889" top="1" bottom="1" header="0.511805555555556" footer="0.511805555555556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O7" sqref="O7"/>
    </sheetView>
  </sheetViews>
  <sheetFormatPr defaultColWidth="9.00390625" defaultRowHeight="15.75" customHeight="1" outlineLevelCol="1"/>
  <cols>
    <col min="1" max="1" width="4.375" style="3" customWidth="1"/>
    <col min="2" max="2" width="6.875" style="3" hidden="1" customWidth="1"/>
    <col min="3" max="3" width="27.50390625" style="3" customWidth="1"/>
    <col min="4" max="4" width="24.50390625" style="3" customWidth="1"/>
    <col min="5" max="5" width="8.00390625" style="3" hidden="1" customWidth="1" outlineLevel="1"/>
    <col min="6" max="6" width="9.00390625" style="3" customWidth="1" collapsed="1"/>
    <col min="7" max="8" width="4.375" style="3" customWidth="1"/>
    <col min="9" max="10" width="6.375" style="3" customWidth="1"/>
    <col min="11" max="11" width="11.875" style="3" hidden="1" customWidth="1"/>
    <col min="12" max="12" width="11.875" style="3" customWidth="1"/>
    <col min="13" max="13" width="11.00390625" style="3" customWidth="1"/>
    <col min="14" max="14" width="7.00390625" style="3" customWidth="1"/>
    <col min="15" max="15" width="11.00390625" style="3" customWidth="1"/>
    <col min="16" max="16" width="6.25390625" style="3" customWidth="1"/>
    <col min="17" max="17" width="11.125" style="3" customWidth="1"/>
    <col min="18" max="16384" width="9.00390625" style="3" customWidth="1"/>
  </cols>
  <sheetData>
    <row r="1" spans="1:17" ht="14.25">
      <c r="A1" s="5" t="s">
        <v>326</v>
      </c>
      <c r="B1" s="6" t="s">
        <v>327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0" customHeight="1">
      <c r="A2" s="8" t="s">
        <v>368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6.5" customHeight="1">
      <c r="A3" s="9" t="str">
        <f>'机器设备1备品备件'!A3</f>
        <v>评估基准日：2018年11月14日</v>
      </c>
      <c r="B3" s="10"/>
      <c r="C3" s="10"/>
      <c r="D3" s="10"/>
      <c r="E3" s="10"/>
      <c r="F3" s="10"/>
      <c r="G3" s="10"/>
      <c r="H3" s="10"/>
      <c r="I3" s="54"/>
      <c r="J3" s="54"/>
      <c r="K3" s="54"/>
      <c r="L3" s="54"/>
      <c r="M3" s="54"/>
      <c r="N3" s="54"/>
      <c r="O3" s="54"/>
      <c r="P3" s="54"/>
      <c r="Q3" s="54"/>
    </row>
    <row r="4" spans="1:17" ht="15.75" customHeight="1">
      <c r="A4" s="11" t="s">
        <v>1</v>
      </c>
      <c r="Q4" s="25" t="s">
        <v>22</v>
      </c>
    </row>
    <row r="5" spans="1:17" s="2" customFormat="1" ht="15.75" customHeight="1">
      <c r="A5" s="12" t="s">
        <v>3</v>
      </c>
      <c r="B5" s="12" t="s">
        <v>23</v>
      </c>
      <c r="C5" s="39" t="s">
        <v>24</v>
      </c>
      <c r="D5" s="39" t="s">
        <v>25</v>
      </c>
      <c r="E5" s="40" t="s">
        <v>26</v>
      </c>
      <c r="F5" s="39" t="s">
        <v>27</v>
      </c>
      <c r="G5" s="39" t="s">
        <v>28</v>
      </c>
      <c r="H5" s="39" t="s">
        <v>29</v>
      </c>
      <c r="I5" s="39" t="s">
        <v>30</v>
      </c>
      <c r="J5" s="39" t="s">
        <v>31</v>
      </c>
      <c r="K5" s="14" t="s">
        <v>6</v>
      </c>
      <c r="L5" s="16"/>
      <c r="M5" s="12" t="s">
        <v>32</v>
      </c>
      <c r="N5" s="19"/>
      <c r="O5" s="19"/>
      <c r="P5" s="39" t="s">
        <v>231</v>
      </c>
      <c r="Q5" s="39" t="s">
        <v>10</v>
      </c>
    </row>
    <row r="6" spans="1:17" s="2" customFormat="1" ht="15.75" customHeight="1">
      <c r="A6" s="19"/>
      <c r="B6" s="19"/>
      <c r="C6" s="19"/>
      <c r="D6" s="19"/>
      <c r="E6" s="41"/>
      <c r="F6" s="19"/>
      <c r="G6" s="19"/>
      <c r="H6" s="19"/>
      <c r="I6" s="19"/>
      <c r="J6" s="19"/>
      <c r="K6" s="74"/>
      <c r="L6" s="75"/>
      <c r="M6" s="12" t="s">
        <v>232</v>
      </c>
      <c r="N6" s="12" t="s">
        <v>233</v>
      </c>
      <c r="O6" s="12" t="s">
        <v>234</v>
      </c>
      <c r="P6" s="19"/>
      <c r="Q6" s="19"/>
    </row>
    <row r="7" spans="1:17" s="2" customFormat="1" ht="15.75" customHeight="1">
      <c r="A7" s="19">
        <v>1</v>
      </c>
      <c r="B7" s="19"/>
      <c r="C7" s="44" t="s">
        <v>369</v>
      </c>
      <c r="D7" s="47" t="s">
        <v>239</v>
      </c>
      <c r="E7" s="41"/>
      <c r="F7" s="12" t="s">
        <v>290</v>
      </c>
      <c r="G7" s="47" t="s">
        <v>275</v>
      </c>
      <c r="H7" s="45">
        <v>1</v>
      </c>
      <c r="I7" s="57">
        <v>35370</v>
      </c>
      <c r="J7" s="57">
        <v>35370</v>
      </c>
      <c r="K7" s="22">
        <v>10347573.59</v>
      </c>
      <c r="L7" s="22">
        <v>3449627.65</v>
      </c>
      <c r="M7" s="22">
        <v>7826900</v>
      </c>
      <c r="N7" s="19">
        <v>6</v>
      </c>
      <c r="O7" s="22">
        <f>ROUND(M7*N7%,0)</f>
        <v>469614</v>
      </c>
      <c r="P7" s="28">
        <f>IF(L7=0,"",(O7-L7)/L7*100)</f>
        <v>-86.38653073180231</v>
      </c>
      <c r="Q7" s="19"/>
    </row>
    <row r="8" spans="1:17" ht="15.75" customHeight="1">
      <c r="A8" s="17" t="s">
        <v>325</v>
      </c>
      <c r="B8" s="18"/>
      <c r="C8" s="26"/>
      <c r="D8" s="19"/>
      <c r="E8" s="52"/>
      <c r="F8" s="19"/>
      <c r="G8" s="19"/>
      <c r="H8" s="19"/>
      <c r="I8" s="59"/>
      <c r="J8" s="59"/>
      <c r="K8" s="28">
        <f>SUM(K7:K7)</f>
        <v>10347573.59</v>
      </c>
      <c r="L8" s="28">
        <f>SUM(L7:L7)</f>
        <v>3449627.65</v>
      </c>
      <c r="M8" s="28">
        <f>SUM(M7:M7)</f>
        <v>7826900</v>
      </c>
      <c r="N8" s="60"/>
      <c r="O8" s="28">
        <f>SUM(O7:O7)</f>
        <v>469614</v>
      </c>
      <c r="P8" s="28">
        <f>IF(L8=0,"",(O8-L8)/L8*100)</f>
        <v>-86.38653073180231</v>
      </c>
      <c r="Q8" s="30"/>
    </row>
  </sheetData>
  <sheetProtection/>
  <mergeCells count="17">
    <mergeCell ref="A2:Q2"/>
    <mergeCell ref="A3:Q3"/>
    <mergeCell ref="M5:O5"/>
    <mergeCell ref="A8:C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K5:L6"/>
  </mergeCells>
  <hyperlinks>
    <hyperlink ref="B1" location="固定资产汇总!B12" display="返回"/>
    <hyperlink ref="A1" location="索引目录!E38" display="返回索引页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N6" sqref="N6"/>
    </sheetView>
  </sheetViews>
  <sheetFormatPr defaultColWidth="9.00390625" defaultRowHeight="15.75" customHeight="1"/>
  <cols>
    <col min="1" max="1" width="4.375" style="3" customWidth="1"/>
    <col min="2" max="2" width="6.875" style="3" hidden="1" customWidth="1"/>
    <col min="3" max="3" width="16.875" style="3" customWidth="1"/>
    <col min="4" max="4" width="24.625" style="3" customWidth="1"/>
    <col min="5" max="5" width="13.00390625" style="3" customWidth="1"/>
    <col min="6" max="7" width="4.375" style="3" customWidth="1"/>
    <col min="8" max="9" width="6.375" style="3" customWidth="1"/>
    <col min="10" max="10" width="11.875" style="3" hidden="1" customWidth="1"/>
    <col min="11" max="11" width="11.875" style="3" customWidth="1"/>
    <col min="12" max="12" width="11.00390625" style="3" customWidth="1"/>
    <col min="13" max="13" width="7.00390625" style="3" customWidth="1"/>
    <col min="14" max="14" width="11.00390625" style="3" customWidth="1"/>
    <col min="15" max="15" width="6.25390625" style="3" customWidth="1"/>
    <col min="16" max="16" width="10.00390625" style="3" customWidth="1"/>
    <col min="17" max="17" width="10.375" style="3" customWidth="1"/>
    <col min="18" max="16384" width="9.00390625" style="3" customWidth="1"/>
  </cols>
  <sheetData>
    <row r="1" spans="1:16" s="1" customFormat="1" ht="30" customHeight="1">
      <c r="A1" s="8" t="s">
        <v>370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s="3" customFormat="1" ht="13.5" customHeight="1">
      <c r="A2" s="9" t="s">
        <v>329</v>
      </c>
      <c r="B2" s="10"/>
      <c r="C2" s="10"/>
      <c r="D2" s="10"/>
      <c r="E2" s="10"/>
      <c r="F2" s="10"/>
      <c r="G2" s="10"/>
      <c r="H2" s="54"/>
      <c r="I2" s="54"/>
      <c r="J2" s="54"/>
      <c r="K2" s="54"/>
      <c r="L2" s="54"/>
      <c r="M2" s="54"/>
      <c r="N2" s="54"/>
      <c r="O2" s="54"/>
      <c r="P2" s="54"/>
    </row>
    <row r="3" spans="1:16" s="3" customFormat="1" ht="15.75" customHeight="1">
      <c r="A3" s="11" t="s">
        <v>1</v>
      </c>
      <c r="P3" s="25" t="s">
        <v>22</v>
      </c>
    </row>
    <row r="4" spans="1:16" s="2" customFormat="1" ht="15.75" customHeight="1">
      <c r="A4" s="12" t="s">
        <v>3</v>
      </c>
      <c r="B4" s="12" t="s">
        <v>23</v>
      </c>
      <c r="C4" s="39" t="s">
        <v>24</v>
      </c>
      <c r="D4" s="39" t="s">
        <v>25</v>
      </c>
      <c r="E4" s="39" t="s">
        <v>27</v>
      </c>
      <c r="F4" s="39" t="s">
        <v>28</v>
      </c>
      <c r="G4" s="39" t="s">
        <v>29</v>
      </c>
      <c r="H4" s="39" t="s">
        <v>30</v>
      </c>
      <c r="I4" s="39" t="s">
        <v>31</v>
      </c>
      <c r="J4" s="14" t="s">
        <v>6</v>
      </c>
      <c r="K4" s="16"/>
      <c r="L4" s="12" t="s">
        <v>32</v>
      </c>
      <c r="M4" s="19"/>
      <c r="N4" s="19"/>
      <c r="O4" s="39" t="s">
        <v>231</v>
      </c>
      <c r="P4" s="39" t="s">
        <v>10</v>
      </c>
    </row>
    <row r="5" spans="1:16" s="2" customFormat="1" ht="15.75" customHeight="1">
      <c r="A5" s="19"/>
      <c r="B5" s="19"/>
      <c r="C5" s="19"/>
      <c r="D5" s="19"/>
      <c r="E5" s="19"/>
      <c r="F5" s="19"/>
      <c r="G5" s="19"/>
      <c r="H5" s="19"/>
      <c r="I5" s="19"/>
      <c r="J5" s="74"/>
      <c r="K5" s="75"/>
      <c r="L5" s="12" t="s">
        <v>232</v>
      </c>
      <c r="M5" s="12" t="s">
        <v>233</v>
      </c>
      <c r="N5" s="12" t="s">
        <v>234</v>
      </c>
      <c r="O5" s="19"/>
      <c r="P5" s="19"/>
    </row>
    <row r="6" spans="1:17" s="2" customFormat="1" ht="15.75" customHeight="1">
      <c r="A6" s="19">
        <v>1</v>
      </c>
      <c r="B6" s="19"/>
      <c r="C6" s="47" t="s">
        <v>12</v>
      </c>
      <c r="D6" s="45" t="s">
        <v>36</v>
      </c>
      <c r="E6" s="73" t="s">
        <v>37</v>
      </c>
      <c r="F6" s="47" t="s">
        <v>38</v>
      </c>
      <c r="G6" s="45">
        <v>1</v>
      </c>
      <c r="H6" s="57">
        <v>35370</v>
      </c>
      <c r="I6" s="57">
        <v>35370</v>
      </c>
      <c r="J6" s="22">
        <v>31964933.81</v>
      </c>
      <c r="K6" s="22">
        <v>10649220.42</v>
      </c>
      <c r="L6" s="22">
        <v>22590000</v>
      </c>
      <c r="M6" s="19">
        <v>8</v>
      </c>
      <c r="N6" s="22">
        <f>ROUND(L6*M6%,0)</f>
        <v>1807200</v>
      </c>
      <c r="O6" s="28">
        <f>IF(K6=0,"",(N6-K6)/K6*100)</f>
        <v>-83.02974369273126</v>
      </c>
      <c r="P6" s="12" t="s">
        <v>39</v>
      </c>
      <c r="Q6" s="68"/>
    </row>
    <row r="7" spans="1:16" s="3" customFormat="1" ht="15.75" customHeight="1">
      <c r="A7" s="19"/>
      <c r="B7" s="29"/>
      <c r="C7" s="29"/>
      <c r="D7" s="19"/>
      <c r="E7" s="30"/>
      <c r="F7" s="19"/>
      <c r="G7" s="19"/>
      <c r="H7" s="59"/>
      <c r="I7" s="59"/>
      <c r="J7" s="28"/>
      <c r="K7" s="28"/>
      <c r="L7" s="28"/>
      <c r="M7" s="60"/>
      <c r="N7" s="28"/>
      <c r="O7" s="28"/>
      <c r="P7" s="30"/>
    </row>
    <row r="8" spans="1:16" s="3" customFormat="1" ht="15.75" customHeight="1">
      <c r="A8" s="17" t="s">
        <v>325</v>
      </c>
      <c r="B8" s="18"/>
      <c r="C8" s="26"/>
      <c r="D8" s="19"/>
      <c r="E8" s="19"/>
      <c r="F8" s="19"/>
      <c r="G8" s="19"/>
      <c r="H8" s="59"/>
      <c r="I8" s="59"/>
      <c r="J8" s="28">
        <f>SUM(J6:J7)</f>
        <v>31964933.81</v>
      </c>
      <c r="K8" s="28">
        <f>SUM(K6:K7)</f>
        <v>10649220.42</v>
      </c>
      <c r="L8" s="28">
        <f>SUM(L6:L7)</f>
        <v>22590000</v>
      </c>
      <c r="M8" s="60"/>
      <c r="N8" s="28">
        <f>SUM(N6:N7)</f>
        <v>1807200</v>
      </c>
      <c r="O8" s="28">
        <f>IF(K8=0,"",(N8-K8)/K8*100)</f>
        <v>-83.02974369273126</v>
      </c>
      <c r="P8" s="30"/>
    </row>
  </sheetData>
  <sheetProtection/>
  <mergeCells count="16">
    <mergeCell ref="A1:P1"/>
    <mergeCell ref="A2:P2"/>
    <mergeCell ref="L4:N4"/>
    <mergeCell ref="A8:C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J4:K5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57">
      <selection activeCell="K188" sqref="K188"/>
    </sheetView>
  </sheetViews>
  <sheetFormatPr defaultColWidth="9.00390625" defaultRowHeight="15.75" customHeight="1"/>
  <cols>
    <col min="1" max="1" width="4.75390625" style="2" customWidth="1"/>
    <col min="2" max="2" width="34.625" style="3" customWidth="1"/>
    <col min="3" max="3" width="4.50390625" style="3" customWidth="1"/>
    <col min="4" max="4" width="12.00390625" style="4" customWidth="1"/>
    <col min="5" max="5" width="8.375" style="4" customWidth="1"/>
    <col min="6" max="6" width="11.75390625" style="3" customWidth="1"/>
    <col min="7" max="8" width="8.375" style="3" customWidth="1"/>
    <col min="9" max="9" width="11.75390625" style="3" customWidth="1"/>
    <col min="10" max="10" width="8.375" style="3" customWidth="1"/>
    <col min="11" max="11" width="29.00390625" style="3" customWidth="1"/>
    <col min="12" max="12" width="9.625" style="3" hidden="1" customWidth="1"/>
    <col min="13" max="16384" width="9.00390625" style="3" customWidth="1"/>
  </cols>
  <sheetData>
    <row r="1" spans="1:12" ht="14.25">
      <c r="A1" s="35" t="s">
        <v>326</v>
      </c>
      <c r="B1" s="36" t="s">
        <v>327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0" customHeight="1">
      <c r="A2" s="8" t="s">
        <v>371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</row>
    <row r="3" spans="1:12" ht="18.75" customHeight="1">
      <c r="A3" s="10" t="str">
        <f>'机器设备-2卸船机'!A2</f>
        <v>评估基准日：2018年11月14日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4"/>
    </row>
    <row r="4" spans="1:11" ht="15.75" customHeight="1">
      <c r="A4" s="11" t="s">
        <v>1</v>
      </c>
      <c r="K4" s="25" t="s">
        <v>22</v>
      </c>
    </row>
    <row r="5" spans="1:12" s="2" customFormat="1" ht="15.75" customHeight="1">
      <c r="A5" s="12" t="s">
        <v>3</v>
      </c>
      <c r="B5" s="12" t="s">
        <v>330</v>
      </c>
      <c r="C5" s="13" t="s">
        <v>28</v>
      </c>
      <c r="D5" s="14" t="s">
        <v>6</v>
      </c>
      <c r="E5" s="15"/>
      <c r="F5" s="16"/>
      <c r="G5" s="17" t="s">
        <v>32</v>
      </c>
      <c r="H5" s="18"/>
      <c r="I5" s="26"/>
      <c r="J5" s="12" t="s">
        <v>231</v>
      </c>
      <c r="K5" s="12" t="s">
        <v>10</v>
      </c>
      <c r="L5" s="12" t="s">
        <v>331</v>
      </c>
    </row>
    <row r="6" spans="1:12" s="2" customFormat="1" ht="15.75" customHeight="1">
      <c r="A6" s="19"/>
      <c r="B6" s="19"/>
      <c r="C6" s="20"/>
      <c r="D6" s="12" t="s">
        <v>29</v>
      </c>
      <c r="E6" s="12" t="s">
        <v>332</v>
      </c>
      <c r="F6" s="12" t="s">
        <v>333</v>
      </c>
      <c r="G6" s="21" t="s">
        <v>334</v>
      </c>
      <c r="H6" s="12" t="s">
        <v>332</v>
      </c>
      <c r="I6" s="12" t="s">
        <v>333</v>
      </c>
      <c r="J6" s="19"/>
      <c r="K6" s="19"/>
      <c r="L6" s="19"/>
    </row>
    <row r="7" spans="1:12" s="2" customFormat="1" ht="15.75" customHeight="1">
      <c r="A7" s="19">
        <v>1</v>
      </c>
      <c r="B7" s="19" t="s">
        <v>40</v>
      </c>
      <c r="C7" s="20" t="s">
        <v>41</v>
      </c>
      <c r="D7" s="22">
        <v>1</v>
      </c>
      <c r="E7" s="22">
        <f>F7/D7</f>
        <v>17000</v>
      </c>
      <c r="F7" s="22">
        <v>17000</v>
      </c>
      <c r="G7" s="22"/>
      <c r="H7" s="22"/>
      <c r="I7" s="22"/>
      <c r="J7" s="28">
        <f>IF(F7=0,"",(I7-F7)/F7*100)</f>
        <v>-100</v>
      </c>
      <c r="K7" s="19" t="s">
        <v>372</v>
      </c>
      <c r="L7" s="19"/>
    </row>
    <row r="8" spans="1:12" s="2" customFormat="1" ht="15.75" customHeight="1">
      <c r="A8" s="19">
        <v>2</v>
      </c>
      <c r="B8" s="19" t="s">
        <v>42</v>
      </c>
      <c r="C8" s="20" t="s">
        <v>41</v>
      </c>
      <c r="D8" s="22">
        <v>2</v>
      </c>
      <c r="E8" s="22">
        <f>F8/D8</f>
        <v>195</v>
      </c>
      <c r="F8" s="22">
        <v>390</v>
      </c>
      <c r="G8" s="22"/>
      <c r="H8" s="22"/>
      <c r="I8" s="22"/>
      <c r="J8" s="28">
        <f>IF(F8=0,"",(I8-F8)/F8*100)</f>
        <v>-100</v>
      </c>
      <c r="K8" s="19" t="s">
        <v>372</v>
      </c>
      <c r="L8" s="19"/>
    </row>
    <row r="9" spans="1:12" s="2" customFormat="1" ht="15.75" customHeight="1">
      <c r="A9" s="19">
        <v>3</v>
      </c>
      <c r="B9" s="19" t="s">
        <v>43</v>
      </c>
      <c r="C9" s="20" t="s">
        <v>41</v>
      </c>
      <c r="D9" s="22">
        <v>1</v>
      </c>
      <c r="E9" s="22">
        <f>F9/D9</f>
        <v>178</v>
      </c>
      <c r="F9" s="22">
        <v>178</v>
      </c>
      <c r="G9" s="22"/>
      <c r="H9" s="22"/>
      <c r="I9" s="22"/>
      <c r="J9" s="28">
        <f aca="true" t="shared" si="0" ref="J9:J24">IF(F9=0,"",(I9-F9)/F9*100)</f>
        <v>-100</v>
      </c>
      <c r="K9" s="19" t="s">
        <v>372</v>
      </c>
      <c r="L9" s="19"/>
    </row>
    <row r="10" spans="1:12" s="2" customFormat="1" ht="15.75" customHeight="1">
      <c r="A10" s="19">
        <v>4</v>
      </c>
      <c r="B10" s="19" t="s">
        <v>44</v>
      </c>
      <c r="C10" s="20" t="s">
        <v>41</v>
      </c>
      <c r="D10" s="22">
        <v>3</v>
      </c>
      <c r="E10" s="22">
        <f>F10/D10</f>
        <v>45</v>
      </c>
      <c r="F10" s="22">
        <v>135</v>
      </c>
      <c r="G10" s="22"/>
      <c r="H10" s="22"/>
      <c r="I10" s="22"/>
      <c r="J10" s="28">
        <f t="shared" si="0"/>
        <v>-100</v>
      </c>
      <c r="K10" s="19" t="s">
        <v>372</v>
      </c>
      <c r="L10" s="19"/>
    </row>
    <row r="11" spans="1:12" s="33" customFormat="1" ht="15.75" customHeight="1">
      <c r="A11" s="19">
        <v>5</v>
      </c>
      <c r="B11" s="42" t="s">
        <v>373</v>
      </c>
      <c r="C11" s="72" t="s">
        <v>41</v>
      </c>
      <c r="D11" s="56">
        <v>3</v>
      </c>
      <c r="E11" s="56">
        <v>65.3325</v>
      </c>
      <c r="F11" s="56">
        <f>D11*E11</f>
        <v>195.9975</v>
      </c>
      <c r="G11" s="56"/>
      <c r="H11" s="56"/>
      <c r="I11" s="22"/>
      <c r="J11" s="67">
        <f t="shared" si="0"/>
        <v>-100</v>
      </c>
      <c r="K11" s="19" t="s">
        <v>372</v>
      </c>
      <c r="L11" s="42"/>
    </row>
    <row r="12" spans="1:12" s="2" customFormat="1" ht="15.75" customHeight="1">
      <c r="A12" s="19">
        <v>6</v>
      </c>
      <c r="B12" s="19" t="s">
        <v>47</v>
      </c>
      <c r="C12" s="20" t="s">
        <v>41</v>
      </c>
      <c r="D12" s="22">
        <v>1</v>
      </c>
      <c r="E12" s="22">
        <f>F12/D12</f>
        <v>2800</v>
      </c>
      <c r="F12" s="22">
        <v>2800</v>
      </c>
      <c r="G12" s="22"/>
      <c r="H12" s="22"/>
      <c r="I12" s="22"/>
      <c r="J12" s="28">
        <f t="shared" si="0"/>
        <v>-100</v>
      </c>
      <c r="K12" s="19" t="s">
        <v>372</v>
      </c>
      <c r="L12" s="19"/>
    </row>
    <row r="13" spans="1:12" s="2" customFormat="1" ht="15.75" customHeight="1">
      <c r="A13" s="19">
        <v>7</v>
      </c>
      <c r="B13" s="19" t="s">
        <v>48</v>
      </c>
      <c r="C13" s="20" t="s">
        <v>41</v>
      </c>
      <c r="D13" s="22">
        <v>1</v>
      </c>
      <c r="E13" s="22">
        <f aca="true" t="shared" si="1" ref="E13:E24">F13/D13</f>
        <v>1000</v>
      </c>
      <c r="F13" s="22">
        <v>1000</v>
      </c>
      <c r="G13" s="22"/>
      <c r="H13" s="22"/>
      <c r="I13" s="22"/>
      <c r="J13" s="28">
        <f t="shared" si="0"/>
        <v>-100</v>
      </c>
      <c r="K13" s="19" t="s">
        <v>372</v>
      </c>
      <c r="L13" s="19"/>
    </row>
    <row r="14" spans="1:12" s="2" customFormat="1" ht="15.75" customHeight="1">
      <c r="A14" s="19">
        <v>8</v>
      </c>
      <c r="B14" s="19" t="s">
        <v>49</v>
      </c>
      <c r="C14" s="20" t="s">
        <v>41</v>
      </c>
      <c r="D14" s="22">
        <v>1</v>
      </c>
      <c r="E14" s="22">
        <f t="shared" si="1"/>
        <v>3186.32</v>
      </c>
      <c r="F14" s="22">
        <v>3186.32</v>
      </c>
      <c r="G14" s="22"/>
      <c r="H14" s="22"/>
      <c r="I14" s="22"/>
      <c r="J14" s="28">
        <f t="shared" si="0"/>
        <v>-100</v>
      </c>
      <c r="K14" s="19" t="s">
        <v>372</v>
      </c>
      <c r="L14" s="19"/>
    </row>
    <row r="15" spans="1:12" s="2" customFormat="1" ht="15.75" customHeight="1">
      <c r="A15" s="19">
        <v>9</v>
      </c>
      <c r="B15" s="19" t="s">
        <v>50</v>
      </c>
      <c r="C15" s="20" t="s">
        <v>41</v>
      </c>
      <c r="D15" s="22">
        <v>1</v>
      </c>
      <c r="E15" s="22">
        <f t="shared" si="1"/>
        <v>542.74</v>
      </c>
      <c r="F15" s="22">
        <v>542.74</v>
      </c>
      <c r="G15" s="22"/>
      <c r="H15" s="22"/>
      <c r="I15" s="22"/>
      <c r="J15" s="28">
        <f t="shared" si="0"/>
        <v>-100</v>
      </c>
      <c r="K15" s="19" t="s">
        <v>372</v>
      </c>
      <c r="L15" s="19"/>
    </row>
    <row r="16" spans="1:12" s="2" customFormat="1" ht="15.75" customHeight="1">
      <c r="A16" s="19">
        <v>10</v>
      </c>
      <c r="B16" s="19" t="s">
        <v>51</v>
      </c>
      <c r="C16" s="20" t="s">
        <v>41</v>
      </c>
      <c r="D16" s="22">
        <v>1</v>
      </c>
      <c r="E16" s="22">
        <f t="shared" si="1"/>
        <v>935.9</v>
      </c>
      <c r="F16" s="22">
        <v>935.9</v>
      </c>
      <c r="G16" s="22"/>
      <c r="H16" s="22"/>
      <c r="I16" s="22"/>
      <c r="J16" s="28">
        <f t="shared" si="0"/>
        <v>-100</v>
      </c>
      <c r="K16" s="19" t="s">
        <v>372</v>
      </c>
      <c r="L16" s="19"/>
    </row>
    <row r="17" spans="1:12" s="2" customFormat="1" ht="15.75" customHeight="1">
      <c r="A17" s="19">
        <v>11</v>
      </c>
      <c r="B17" s="19" t="s">
        <v>52</v>
      </c>
      <c r="C17" s="20" t="s">
        <v>41</v>
      </c>
      <c r="D17" s="22">
        <v>1</v>
      </c>
      <c r="E17" s="22">
        <f t="shared" si="1"/>
        <v>299.14</v>
      </c>
      <c r="F17" s="22">
        <v>299.14</v>
      </c>
      <c r="G17" s="22"/>
      <c r="H17" s="22"/>
      <c r="I17" s="22"/>
      <c r="J17" s="28">
        <f t="shared" si="0"/>
        <v>-100</v>
      </c>
      <c r="K17" s="19" t="s">
        <v>372</v>
      </c>
      <c r="L17" s="19"/>
    </row>
    <row r="18" spans="1:12" s="2" customFormat="1" ht="15.75" customHeight="1">
      <c r="A18" s="19">
        <v>12</v>
      </c>
      <c r="B18" s="19" t="s">
        <v>53</v>
      </c>
      <c r="C18" s="20" t="s">
        <v>41</v>
      </c>
      <c r="D18" s="22">
        <v>1</v>
      </c>
      <c r="E18" s="22">
        <f t="shared" si="1"/>
        <v>299.14</v>
      </c>
      <c r="F18" s="22">
        <v>299.14</v>
      </c>
      <c r="G18" s="22"/>
      <c r="H18" s="22"/>
      <c r="I18" s="22"/>
      <c r="J18" s="28">
        <f t="shared" si="0"/>
        <v>-100</v>
      </c>
      <c r="K18" s="19" t="s">
        <v>372</v>
      </c>
      <c r="L18" s="19"/>
    </row>
    <row r="19" spans="1:12" s="2" customFormat="1" ht="15.75" customHeight="1">
      <c r="A19" s="19">
        <v>13</v>
      </c>
      <c r="B19" s="19" t="s">
        <v>54</v>
      </c>
      <c r="C19" s="20" t="s">
        <v>55</v>
      </c>
      <c r="D19" s="22">
        <v>1</v>
      </c>
      <c r="E19" s="22">
        <f t="shared" si="1"/>
        <v>27424.79</v>
      </c>
      <c r="F19" s="22">
        <v>27424.79</v>
      </c>
      <c r="G19" s="22"/>
      <c r="H19" s="22"/>
      <c r="I19" s="22"/>
      <c r="J19" s="28">
        <f t="shared" si="0"/>
        <v>-100</v>
      </c>
      <c r="K19" s="19" t="s">
        <v>372</v>
      </c>
      <c r="L19" s="19"/>
    </row>
    <row r="20" spans="1:12" s="2" customFormat="1" ht="15.75" customHeight="1">
      <c r="A20" s="19">
        <v>14</v>
      </c>
      <c r="B20" s="19" t="s">
        <v>56</v>
      </c>
      <c r="C20" s="20" t="s">
        <v>55</v>
      </c>
      <c r="D20" s="22">
        <v>1</v>
      </c>
      <c r="E20" s="22">
        <f t="shared" si="1"/>
        <v>11605.13</v>
      </c>
      <c r="F20" s="22">
        <v>11605.13</v>
      </c>
      <c r="G20" s="22"/>
      <c r="H20" s="22"/>
      <c r="I20" s="22"/>
      <c r="J20" s="28">
        <f t="shared" si="0"/>
        <v>-100</v>
      </c>
      <c r="K20" s="19" t="s">
        <v>372</v>
      </c>
      <c r="L20" s="19"/>
    </row>
    <row r="21" spans="1:12" s="2" customFormat="1" ht="15.75" customHeight="1">
      <c r="A21" s="19">
        <v>15</v>
      </c>
      <c r="B21" s="19" t="s">
        <v>57</v>
      </c>
      <c r="C21" s="20" t="s">
        <v>41</v>
      </c>
      <c r="D21" s="22">
        <v>2</v>
      </c>
      <c r="E21" s="22">
        <f t="shared" si="1"/>
        <v>195</v>
      </c>
      <c r="F21" s="22">
        <v>390</v>
      </c>
      <c r="G21" s="22"/>
      <c r="H21" s="22"/>
      <c r="I21" s="22"/>
      <c r="J21" s="28">
        <f t="shared" si="0"/>
        <v>-100</v>
      </c>
      <c r="K21" s="19" t="s">
        <v>372</v>
      </c>
      <c r="L21" s="19"/>
    </row>
    <row r="22" spans="1:12" s="2" customFormat="1" ht="15.75" customHeight="1">
      <c r="A22" s="19">
        <v>16</v>
      </c>
      <c r="B22" s="19" t="s">
        <v>374</v>
      </c>
      <c r="C22" s="20" t="s">
        <v>41</v>
      </c>
      <c r="D22" s="22">
        <v>2</v>
      </c>
      <c r="E22" s="22">
        <f t="shared" si="1"/>
        <v>1515</v>
      </c>
      <c r="F22" s="22">
        <v>3030</v>
      </c>
      <c r="G22" s="22"/>
      <c r="H22" s="22"/>
      <c r="I22" s="22"/>
      <c r="J22" s="28">
        <f t="shared" si="0"/>
        <v>-100</v>
      </c>
      <c r="K22" s="19" t="s">
        <v>372</v>
      </c>
      <c r="L22" s="19"/>
    </row>
    <row r="23" spans="1:12" s="2" customFormat="1" ht="15.75" customHeight="1">
      <c r="A23" s="19">
        <v>17</v>
      </c>
      <c r="B23" s="19" t="s">
        <v>59</v>
      </c>
      <c r="C23" s="20" t="s">
        <v>60</v>
      </c>
      <c r="D23" s="22">
        <v>5</v>
      </c>
      <c r="E23" s="22">
        <f t="shared" si="1"/>
        <v>3771.84</v>
      </c>
      <c r="F23" s="22">
        <v>18859.2</v>
      </c>
      <c r="G23" s="22"/>
      <c r="H23" s="22"/>
      <c r="I23" s="22"/>
      <c r="J23" s="28">
        <f t="shared" si="0"/>
        <v>-100</v>
      </c>
      <c r="K23" s="19" t="s">
        <v>372</v>
      </c>
      <c r="L23" s="19"/>
    </row>
    <row r="24" spans="1:12" s="2" customFormat="1" ht="15.75" customHeight="1">
      <c r="A24" s="19">
        <v>18</v>
      </c>
      <c r="B24" s="19" t="s">
        <v>61</v>
      </c>
      <c r="C24" s="20" t="s">
        <v>41</v>
      </c>
      <c r="D24" s="22">
        <v>1</v>
      </c>
      <c r="E24" s="22">
        <f t="shared" si="1"/>
        <v>469.03</v>
      </c>
      <c r="F24" s="22">
        <v>469.03</v>
      </c>
      <c r="G24" s="22"/>
      <c r="H24" s="22"/>
      <c r="I24" s="22"/>
      <c r="J24" s="28">
        <f t="shared" si="0"/>
        <v>-100</v>
      </c>
      <c r="K24" s="19" t="s">
        <v>372</v>
      </c>
      <c r="L24" s="19"/>
    </row>
    <row r="25" spans="1:12" s="2" customFormat="1" ht="15.75" customHeight="1">
      <c r="A25" s="19">
        <v>19</v>
      </c>
      <c r="B25" s="19" t="s">
        <v>61</v>
      </c>
      <c r="C25" s="20" t="s">
        <v>41</v>
      </c>
      <c r="D25" s="22">
        <v>2</v>
      </c>
      <c r="E25" s="22">
        <f aca="true" t="shared" si="2" ref="E25:E55">F25/D25</f>
        <v>820.51</v>
      </c>
      <c r="F25" s="22">
        <v>1641.02</v>
      </c>
      <c r="G25" s="22"/>
      <c r="H25" s="22"/>
      <c r="I25" s="22"/>
      <c r="J25" s="28">
        <f aca="true" t="shared" si="3" ref="J25:J56">IF(F25=0,"",(I25-F25)/F25*100)</f>
        <v>-100</v>
      </c>
      <c r="K25" s="19" t="s">
        <v>372</v>
      </c>
      <c r="L25" s="19"/>
    </row>
    <row r="26" spans="1:12" s="2" customFormat="1" ht="15.75" customHeight="1">
      <c r="A26" s="19">
        <v>20</v>
      </c>
      <c r="B26" s="19" t="s">
        <v>62</v>
      </c>
      <c r="C26" s="20" t="s">
        <v>41</v>
      </c>
      <c r="D26" s="22">
        <v>1</v>
      </c>
      <c r="E26" s="22">
        <f t="shared" si="2"/>
        <v>139.1</v>
      </c>
      <c r="F26" s="22">
        <v>139.1</v>
      </c>
      <c r="G26" s="22"/>
      <c r="H26" s="22"/>
      <c r="I26" s="22"/>
      <c r="J26" s="28">
        <f t="shared" si="3"/>
        <v>-100</v>
      </c>
      <c r="K26" s="19" t="s">
        <v>372</v>
      </c>
      <c r="L26" s="19"/>
    </row>
    <row r="27" spans="1:12" s="2" customFormat="1" ht="15.75" customHeight="1">
      <c r="A27" s="19">
        <v>21</v>
      </c>
      <c r="B27" s="19" t="s">
        <v>63</v>
      </c>
      <c r="C27" s="20" t="s">
        <v>64</v>
      </c>
      <c r="D27" s="22">
        <v>1</v>
      </c>
      <c r="E27" s="22">
        <f t="shared" si="2"/>
        <v>4858.97</v>
      </c>
      <c r="F27" s="22">
        <v>4858.97</v>
      </c>
      <c r="G27" s="22"/>
      <c r="H27" s="22"/>
      <c r="I27" s="22"/>
      <c r="J27" s="28">
        <f t="shared" si="3"/>
        <v>-100</v>
      </c>
      <c r="K27" s="19" t="s">
        <v>372</v>
      </c>
      <c r="L27" s="19"/>
    </row>
    <row r="28" spans="1:12" s="2" customFormat="1" ht="15.75" customHeight="1">
      <c r="A28" s="19">
        <v>22</v>
      </c>
      <c r="B28" s="19" t="s">
        <v>65</v>
      </c>
      <c r="C28" s="20" t="s">
        <v>41</v>
      </c>
      <c r="D28" s="22">
        <v>10</v>
      </c>
      <c r="E28" s="22">
        <f t="shared" si="2"/>
        <v>17.094</v>
      </c>
      <c r="F28" s="22">
        <v>170.94</v>
      </c>
      <c r="G28" s="22"/>
      <c r="H28" s="22"/>
      <c r="I28" s="22"/>
      <c r="J28" s="28">
        <f t="shared" si="3"/>
        <v>-100</v>
      </c>
      <c r="K28" s="19" t="s">
        <v>372</v>
      </c>
      <c r="L28" s="19"/>
    </row>
    <row r="29" spans="1:12" s="2" customFormat="1" ht="15.75" customHeight="1">
      <c r="A29" s="19">
        <v>23</v>
      </c>
      <c r="B29" s="19" t="s">
        <v>66</v>
      </c>
      <c r="C29" s="20" t="s">
        <v>64</v>
      </c>
      <c r="D29" s="22">
        <v>74</v>
      </c>
      <c r="E29" s="22">
        <f t="shared" si="2"/>
        <v>17.095405405405405</v>
      </c>
      <c r="F29" s="22">
        <v>1265.06</v>
      </c>
      <c r="G29" s="22"/>
      <c r="H29" s="22"/>
      <c r="I29" s="22"/>
      <c r="J29" s="28">
        <f t="shared" si="3"/>
        <v>-100</v>
      </c>
      <c r="K29" s="19" t="s">
        <v>372</v>
      </c>
      <c r="L29" s="19"/>
    </row>
    <row r="30" spans="1:12" s="2" customFormat="1" ht="15.75" customHeight="1">
      <c r="A30" s="19">
        <v>24</v>
      </c>
      <c r="B30" s="19" t="s">
        <v>67</v>
      </c>
      <c r="C30" s="20" t="s">
        <v>41</v>
      </c>
      <c r="D30" s="22">
        <v>6</v>
      </c>
      <c r="E30" s="22">
        <f t="shared" si="2"/>
        <v>10</v>
      </c>
      <c r="F30" s="22">
        <v>60</v>
      </c>
      <c r="G30" s="22"/>
      <c r="H30" s="22"/>
      <c r="I30" s="22"/>
      <c r="J30" s="28">
        <f t="shared" si="3"/>
        <v>-100</v>
      </c>
      <c r="K30" s="19" t="s">
        <v>372</v>
      </c>
      <c r="L30" s="19"/>
    </row>
    <row r="31" spans="1:12" s="2" customFormat="1" ht="15.75" customHeight="1">
      <c r="A31" s="19">
        <v>25</v>
      </c>
      <c r="B31" s="19" t="s">
        <v>68</v>
      </c>
      <c r="C31" s="20" t="s">
        <v>41</v>
      </c>
      <c r="D31" s="22">
        <v>1</v>
      </c>
      <c r="E31" s="22">
        <f t="shared" si="2"/>
        <v>4017.09</v>
      </c>
      <c r="F31" s="22">
        <v>4017.09</v>
      </c>
      <c r="G31" s="22"/>
      <c r="H31" s="22"/>
      <c r="I31" s="22"/>
      <c r="J31" s="28">
        <f t="shared" si="3"/>
        <v>-100</v>
      </c>
      <c r="K31" s="19" t="s">
        <v>372</v>
      </c>
      <c r="L31" s="19"/>
    </row>
    <row r="32" spans="1:12" s="2" customFormat="1" ht="15.75" customHeight="1">
      <c r="A32" s="19">
        <v>26</v>
      </c>
      <c r="B32" s="19" t="s">
        <v>69</v>
      </c>
      <c r="C32" s="20" t="s">
        <v>70</v>
      </c>
      <c r="D32" s="22">
        <v>8</v>
      </c>
      <c r="E32" s="22">
        <f t="shared" si="2"/>
        <v>100</v>
      </c>
      <c r="F32" s="22">
        <v>800</v>
      </c>
      <c r="G32" s="22"/>
      <c r="H32" s="22"/>
      <c r="I32" s="22"/>
      <c r="J32" s="28">
        <f t="shared" si="3"/>
        <v>-100</v>
      </c>
      <c r="K32" s="19" t="s">
        <v>372</v>
      </c>
      <c r="L32" s="19"/>
    </row>
    <row r="33" spans="1:12" s="2" customFormat="1" ht="15.75" customHeight="1">
      <c r="A33" s="19">
        <v>27</v>
      </c>
      <c r="B33" s="19" t="s">
        <v>71</v>
      </c>
      <c r="C33" s="20" t="s">
        <v>64</v>
      </c>
      <c r="D33" s="22">
        <v>3</v>
      </c>
      <c r="E33" s="22">
        <f t="shared" si="2"/>
        <v>467.55333333333334</v>
      </c>
      <c r="F33" s="22">
        <v>1402.66</v>
      </c>
      <c r="G33" s="22"/>
      <c r="H33" s="22"/>
      <c r="I33" s="22"/>
      <c r="J33" s="28">
        <f t="shared" si="3"/>
        <v>-100</v>
      </c>
      <c r="K33" s="19" t="s">
        <v>372</v>
      </c>
      <c r="L33" s="19"/>
    </row>
    <row r="34" spans="1:12" s="2" customFormat="1" ht="15.75" customHeight="1">
      <c r="A34" s="19">
        <v>28</v>
      </c>
      <c r="B34" s="19" t="s">
        <v>72</v>
      </c>
      <c r="C34" s="20" t="s">
        <v>64</v>
      </c>
      <c r="D34" s="22">
        <v>1</v>
      </c>
      <c r="E34" s="22">
        <f t="shared" si="2"/>
        <v>485.47</v>
      </c>
      <c r="F34" s="22">
        <v>485.47</v>
      </c>
      <c r="G34" s="22"/>
      <c r="H34" s="22"/>
      <c r="I34" s="22"/>
      <c r="J34" s="28">
        <f t="shared" si="3"/>
        <v>-100</v>
      </c>
      <c r="K34" s="19" t="s">
        <v>372</v>
      </c>
      <c r="L34" s="19"/>
    </row>
    <row r="35" spans="1:12" s="2" customFormat="1" ht="15.75" customHeight="1">
      <c r="A35" s="19">
        <v>29</v>
      </c>
      <c r="B35" s="19" t="s">
        <v>73</v>
      </c>
      <c r="C35" s="20" t="s">
        <v>64</v>
      </c>
      <c r="D35" s="22">
        <v>4</v>
      </c>
      <c r="E35" s="22">
        <f t="shared" si="2"/>
        <v>1376.7325</v>
      </c>
      <c r="F35" s="22">
        <v>5506.93</v>
      </c>
      <c r="G35" s="22"/>
      <c r="H35" s="22"/>
      <c r="I35" s="22"/>
      <c r="J35" s="28">
        <f t="shared" si="3"/>
        <v>-100</v>
      </c>
      <c r="K35" s="19" t="s">
        <v>372</v>
      </c>
      <c r="L35" s="19"/>
    </row>
    <row r="36" spans="1:12" s="2" customFormat="1" ht="15.75" customHeight="1">
      <c r="A36" s="19">
        <v>30</v>
      </c>
      <c r="B36" s="19" t="s">
        <v>74</v>
      </c>
      <c r="C36" s="20" t="s">
        <v>64</v>
      </c>
      <c r="D36" s="22">
        <v>2</v>
      </c>
      <c r="E36" s="22">
        <f t="shared" si="2"/>
        <v>1655.525</v>
      </c>
      <c r="F36" s="22">
        <v>3311.05</v>
      </c>
      <c r="G36" s="22"/>
      <c r="H36" s="22"/>
      <c r="I36" s="22"/>
      <c r="J36" s="28">
        <f t="shared" si="3"/>
        <v>-100</v>
      </c>
      <c r="K36" s="19" t="s">
        <v>372</v>
      </c>
      <c r="L36" s="19"/>
    </row>
    <row r="37" spans="1:12" s="2" customFormat="1" ht="15.75" customHeight="1">
      <c r="A37" s="19">
        <v>31</v>
      </c>
      <c r="B37" s="19" t="s">
        <v>75</v>
      </c>
      <c r="C37" s="20" t="s">
        <v>64</v>
      </c>
      <c r="D37" s="22">
        <v>3</v>
      </c>
      <c r="E37" s="22">
        <f t="shared" si="2"/>
        <v>226.1833333333333</v>
      </c>
      <c r="F37" s="22">
        <v>678.55</v>
      </c>
      <c r="G37" s="22"/>
      <c r="H37" s="22"/>
      <c r="I37" s="22"/>
      <c r="J37" s="28">
        <f t="shared" si="3"/>
        <v>-100</v>
      </c>
      <c r="K37" s="19" t="s">
        <v>372</v>
      </c>
      <c r="L37" s="19"/>
    </row>
    <row r="38" spans="1:12" s="2" customFormat="1" ht="15.75" customHeight="1">
      <c r="A38" s="19">
        <v>32</v>
      </c>
      <c r="B38" s="19" t="s">
        <v>76</v>
      </c>
      <c r="C38" s="20" t="s">
        <v>64</v>
      </c>
      <c r="D38" s="22">
        <v>1</v>
      </c>
      <c r="E38" s="22">
        <f t="shared" si="2"/>
        <v>259.68</v>
      </c>
      <c r="F38" s="22">
        <v>259.68</v>
      </c>
      <c r="G38" s="22"/>
      <c r="H38" s="22"/>
      <c r="I38" s="22"/>
      <c r="J38" s="28">
        <f t="shared" si="3"/>
        <v>-100</v>
      </c>
      <c r="K38" s="19" t="s">
        <v>372</v>
      </c>
      <c r="L38" s="19"/>
    </row>
    <row r="39" spans="1:12" s="2" customFormat="1" ht="15.75" customHeight="1">
      <c r="A39" s="19">
        <v>33</v>
      </c>
      <c r="B39" s="19" t="s">
        <v>77</v>
      </c>
      <c r="C39" s="20" t="s">
        <v>64</v>
      </c>
      <c r="D39" s="22">
        <v>1</v>
      </c>
      <c r="E39" s="22">
        <f t="shared" si="2"/>
        <v>200</v>
      </c>
      <c r="F39" s="22">
        <v>200</v>
      </c>
      <c r="G39" s="22"/>
      <c r="H39" s="22"/>
      <c r="I39" s="22"/>
      <c r="J39" s="28">
        <f t="shared" si="3"/>
        <v>-100</v>
      </c>
      <c r="K39" s="19" t="s">
        <v>372</v>
      </c>
      <c r="L39" s="19"/>
    </row>
    <row r="40" spans="1:12" s="2" customFormat="1" ht="15.75" customHeight="1">
      <c r="A40" s="19">
        <v>34</v>
      </c>
      <c r="B40" s="19" t="s">
        <v>78</v>
      </c>
      <c r="C40" s="20" t="s">
        <v>64</v>
      </c>
      <c r="D40" s="22">
        <v>2</v>
      </c>
      <c r="E40" s="22">
        <f t="shared" si="2"/>
        <v>507.425</v>
      </c>
      <c r="F40" s="22">
        <v>1014.85</v>
      </c>
      <c r="G40" s="22"/>
      <c r="H40" s="22"/>
      <c r="I40" s="22"/>
      <c r="J40" s="28">
        <f t="shared" si="3"/>
        <v>-100</v>
      </c>
      <c r="K40" s="19" t="s">
        <v>372</v>
      </c>
      <c r="L40" s="19"/>
    </row>
    <row r="41" spans="1:12" s="2" customFormat="1" ht="15.75" customHeight="1">
      <c r="A41" s="19">
        <v>35</v>
      </c>
      <c r="B41" s="19" t="s">
        <v>79</v>
      </c>
      <c r="C41" s="20" t="s">
        <v>64</v>
      </c>
      <c r="D41" s="22">
        <v>2</v>
      </c>
      <c r="E41" s="22">
        <f t="shared" si="2"/>
        <v>538.46</v>
      </c>
      <c r="F41" s="22">
        <v>1076.92</v>
      </c>
      <c r="G41" s="22"/>
      <c r="H41" s="22"/>
      <c r="I41" s="22"/>
      <c r="J41" s="28">
        <f t="shared" si="3"/>
        <v>-100</v>
      </c>
      <c r="K41" s="19" t="s">
        <v>372</v>
      </c>
      <c r="L41" s="19"/>
    </row>
    <row r="42" spans="1:12" s="2" customFormat="1" ht="15.75" customHeight="1">
      <c r="A42" s="19">
        <v>36</v>
      </c>
      <c r="B42" s="19" t="s">
        <v>80</v>
      </c>
      <c r="C42" s="20" t="s">
        <v>64</v>
      </c>
      <c r="D42" s="22">
        <v>1</v>
      </c>
      <c r="E42" s="22">
        <f t="shared" si="2"/>
        <v>585.47</v>
      </c>
      <c r="F42" s="22">
        <v>585.47</v>
      </c>
      <c r="G42" s="22"/>
      <c r="H42" s="22"/>
      <c r="I42" s="22"/>
      <c r="J42" s="28">
        <f t="shared" si="3"/>
        <v>-100</v>
      </c>
      <c r="K42" s="19" t="s">
        <v>372</v>
      </c>
      <c r="L42" s="19"/>
    </row>
    <row r="43" spans="1:12" s="2" customFormat="1" ht="15.75" customHeight="1">
      <c r="A43" s="19">
        <v>37</v>
      </c>
      <c r="B43" s="19" t="s">
        <v>81</v>
      </c>
      <c r="C43" s="20" t="s">
        <v>64</v>
      </c>
      <c r="D43" s="22">
        <v>1</v>
      </c>
      <c r="E43" s="22">
        <f t="shared" si="2"/>
        <v>628.2</v>
      </c>
      <c r="F43" s="22">
        <v>628.2</v>
      </c>
      <c r="G43" s="22"/>
      <c r="H43" s="22"/>
      <c r="I43" s="22"/>
      <c r="J43" s="28">
        <f t="shared" si="3"/>
        <v>-100</v>
      </c>
      <c r="K43" s="19" t="s">
        <v>372</v>
      </c>
      <c r="L43" s="19"/>
    </row>
    <row r="44" spans="1:12" s="2" customFormat="1" ht="15.75" customHeight="1">
      <c r="A44" s="19">
        <v>38</v>
      </c>
      <c r="B44" s="19" t="s">
        <v>82</v>
      </c>
      <c r="C44" s="20" t="s">
        <v>64</v>
      </c>
      <c r="D44" s="22">
        <v>3</v>
      </c>
      <c r="E44" s="22">
        <f t="shared" si="2"/>
        <v>1566.2700000000002</v>
      </c>
      <c r="F44" s="22">
        <v>4698.81</v>
      </c>
      <c r="G44" s="22"/>
      <c r="H44" s="22"/>
      <c r="I44" s="22"/>
      <c r="J44" s="28">
        <f t="shared" si="3"/>
        <v>-100</v>
      </c>
      <c r="K44" s="19" t="s">
        <v>372</v>
      </c>
      <c r="L44" s="19"/>
    </row>
    <row r="45" spans="1:12" s="2" customFormat="1" ht="15.75" customHeight="1">
      <c r="A45" s="19">
        <v>39</v>
      </c>
      <c r="B45" s="19" t="s">
        <v>83</v>
      </c>
      <c r="C45" s="20" t="s">
        <v>84</v>
      </c>
      <c r="D45" s="22">
        <v>12</v>
      </c>
      <c r="E45" s="22">
        <f t="shared" si="2"/>
        <v>81.2</v>
      </c>
      <c r="F45" s="22">
        <v>974.4</v>
      </c>
      <c r="G45" s="22"/>
      <c r="H45" s="22"/>
      <c r="I45" s="22"/>
      <c r="J45" s="28">
        <f t="shared" si="3"/>
        <v>-100</v>
      </c>
      <c r="K45" s="19" t="s">
        <v>372</v>
      </c>
      <c r="L45" s="19"/>
    </row>
    <row r="46" spans="1:12" s="2" customFormat="1" ht="15.75" customHeight="1">
      <c r="A46" s="19">
        <v>40</v>
      </c>
      <c r="B46" s="19" t="s">
        <v>85</v>
      </c>
      <c r="C46" s="20" t="s">
        <v>84</v>
      </c>
      <c r="D46" s="22">
        <v>18</v>
      </c>
      <c r="E46" s="22">
        <f t="shared" si="2"/>
        <v>23.93</v>
      </c>
      <c r="F46" s="22">
        <v>430.74</v>
      </c>
      <c r="G46" s="22"/>
      <c r="H46" s="22"/>
      <c r="I46" s="22"/>
      <c r="J46" s="28">
        <f t="shared" si="3"/>
        <v>-100</v>
      </c>
      <c r="K46" s="19" t="s">
        <v>372</v>
      </c>
      <c r="L46" s="19"/>
    </row>
    <row r="47" spans="1:12" s="2" customFormat="1" ht="15.75" customHeight="1">
      <c r="A47" s="19">
        <v>41</v>
      </c>
      <c r="B47" s="19" t="s">
        <v>86</v>
      </c>
      <c r="C47" s="20" t="s">
        <v>84</v>
      </c>
      <c r="D47" s="22">
        <v>8</v>
      </c>
      <c r="E47" s="22">
        <f t="shared" si="2"/>
        <v>55.56</v>
      </c>
      <c r="F47" s="22">
        <v>444.48</v>
      </c>
      <c r="G47" s="22"/>
      <c r="H47" s="22"/>
      <c r="I47" s="22"/>
      <c r="J47" s="28">
        <f t="shared" si="3"/>
        <v>-100</v>
      </c>
      <c r="K47" s="19" t="s">
        <v>372</v>
      </c>
      <c r="L47" s="19"/>
    </row>
    <row r="48" spans="1:12" s="2" customFormat="1" ht="15.75" customHeight="1">
      <c r="A48" s="19">
        <v>42</v>
      </c>
      <c r="B48" s="19" t="s">
        <v>87</v>
      </c>
      <c r="C48" s="20" t="s">
        <v>84</v>
      </c>
      <c r="D48" s="22">
        <v>18</v>
      </c>
      <c r="E48" s="22">
        <f t="shared" si="2"/>
        <v>27.35</v>
      </c>
      <c r="F48" s="22">
        <v>492.3</v>
      </c>
      <c r="G48" s="22"/>
      <c r="H48" s="22"/>
      <c r="I48" s="22"/>
      <c r="J48" s="28">
        <f t="shared" si="3"/>
        <v>-100</v>
      </c>
      <c r="K48" s="19" t="s">
        <v>372</v>
      </c>
      <c r="L48" s="19"/>
    </row>
    <row r="49" spans="1:12" s="2" customFormat="1" ht="15.75" customHeight="1">
      <c r="A49" s="19">
        <v>43</v>
      </c>
      <c r="B49" s="19" t="s">
        <v>88</v>
      </c>
      <c r="C49" s="20" t="s">
        <v>64</v>
      </c>
      <c r="D49" s="22">
        <v>3</v>
      </c>
      <c r="E49" s="22">
        <f t="shared" si="2"/>
        <v>1991.4533333333331</v>
      </c>
      <c r="F49" s="22">
        <v>5974.36</v>
      </c>
      <c r="G49" s="22"/>
      <c r="H49" s="22"/>
      <c r="I49" s="22"/>
      <c r="J49" s="28">
        <f t="shared" si="3"/>
        <v>-100</v>
      </c>
      <c r="K49" s="19" t="s">
        <v>372</v>
      </c>
      <c r="L49" s="19"/>
    </row>
    <row r="50" spans="1:12" s="2" customFormat="1" ht="15.75" customHeight="1">
      <c r="A50" s="19">
        <v>44</v>
      </c>
      <c r="B50" s="19" t="s">
        <v>89</v>
      </c>
      <c r="C50" s="20" t="s">
        <v>41</v>
      </c>
      <c r="D50" s="22">
        <v>2</v>
      </c>
      <c r="E50" s="22">
        <f t="shared" si="2"/>
        <v>8.55</v>
      </c>
      <c r="F50" s="22">
        <v>17.1</v>
      </c>
      <c r="G50" s="22"/>
      <c r="H50" s="22"/>
      <c r="I50" s="22"/>
      <c r="J50" s="28">
        <f t="shared" si="3"/>
        <v>-100</v>
      </c>
      <c r="K50" s="19" t="s">
        <v>372</v>
      </c>
      <c r="L50" s="19"/>
    </row>
    <row r="51" spans="1:12" s="2" customFormat="1" ht="15.75" customHeight="1">
      <c r="A51" s="19">
        <v>45</v>
      </c>
      <c r="B51" s="19" t="s">
        <v>90</v>
      </c>
      <c r="C51" s="20" t="s">
        <v>41</v>
      </c>
      <c r="D51" s="22">
        <v>2</v>
      </c>
      <c r="E51" s="22">
        <f t="shared" si="2"/>
        <v>14.53</v>
      </c>
      <c r="F51" s="22">
        <v>29.06</v>
      </c>
      <c r="G51" s="22"/>
      <c r="H51" s="22"/>
      <c r="I51" s="22"/>
      <c r="J51" s="28">
        <f t="shared" si="3"/>
        <v>-100</v>
      </c>
      <c r="K51" s="19" t="s">
        <v>372</v>
      </c>
      <c r="L51" s="19"/>
    </row>
    <row r="52" spans="1:12" s="2" customFormat="1" ht="15.75" customHeight="1">
      <c r="A52" s="19">
        <v>46</v>
      </c>
      <c r="B52" s="19" t="s">
        <v>91</v>
      </c>
      <c r="C52" s="20" t="s">
        <v>41</v>
      </c>
      <c r="D52" s="22">
        <v>10</v>
      </c>
      <c r="E52" s="22">
        <f t="shared" si="2"/>
        <v>21.130000000000003</v>
      </c>
      <c r="F52" s="22">
        <v>211.3</v>
      </c>
      <c r="G52" s="22"/>
      <c r="H52" s="22"/>
      <c r="I52" s="22"/>
      <c r="J52" s="28">
        <f t="shared" si="3"/>
        <v>-100</v>
      </c>
      <c r="K52" s="19" t="s">
        <v>372</v>
      </c>
      <c r="L52" s="19"/>
    </row>
    <row r="53" spans="1:12" s="2" customFormat="1" ht="15.75" customHeight="1">
      <c r="A53" s="19">
        <v>47</v>
      </c>
      <c r="B53" s="19" t="s">
        <v>92</v>
      </c>
      <c r="C53" s="20" t="s">
        <v>41</v>
      </c>
      <c r="D53" s="22">
        <v>2</v>
      </c>
      <c r="E53" s="22">
        <f t="shared" si="2"/>
        <v>47.61</v>
      </c>
      <c r="F53" s="22">
        <v>95.22</v>
      </c>
      <c r="G53" s="22"/>
      <c r="H53" s="22"/>
      <c r="I53" s="22"/>
      <c r="J53" s="28">
        <f t="shared" si="3"/>
        <v>-100</v>
      </c>
      <c r="K53" s="19" t="s">
        <v>372</v>
      </c>
      <c r="L53" s="19"/>
    </row>
    <row r="54" spans="1:12" s="2" customFormat="1" ht="15.75" customHeight="1">
      <c r="A54" s="19">
        <v>48</v>
      </c>
      <c r="B54" s="19" t="s">
        <v>93</v>
      </c>
      <c r="C54" s="20" t="s">
        <v>41</v>
      </c>
      <c r="D54" s="22">
        <v>8</v>
      </c>
      <c r="E54" s="22">
        <f t="shared" si="2"/>
        <v>75.36</v>
      </c>
      <c r="F54" s="22">
        <v>602.88</v>
      </c>
      <c r="G54" s="22"/>
      <c r="H54" s="22"/>
      <c r="I54" s="22"/>
      <c r="J54" s="28">
        <f t="shared" si="3"/>
        <v>-100</v>
      </c>
      <c r="K54" s="19" t="s">
        <v>372</v>
      </c>
      <c r="L54" s="19"/>
    </row>
    <row r="55" spans="1:12" s="2" customFormat="1" ht="15.75" customHeight="1">
      <c r="A55" s="19">
        <v>49</v>
      </c>
      <c r="B55" s="19" t="s">
        <v>94</v>
      </c>
      <c r="C55" s="20" t="s">
        <v>41</v>
      </c>
      <c r="D55" s="22">
        <v>2</v>
      </c>
      <c r="E55" s="22">
        <f t="shared" si="2"/>
        <v>13.76</v>
      </c>
      <c r="F55" s="22">
        <v>27.52</v>
      </c>
      <c r="G55" s="22"/>
      <c r="H55" s="22"/>
      <c r="I55" s="22"/>
      <c r="J55" s="28">
        <f t="shared" si="3"/>
        <v>-100</v>
      </c>
      <c r="K55" s="19" t="s">
        <v>372</v>
      </c>
      <c r="L55" s="19"/>
    </row>
    <row r="56" spans="1:12" s="2" customFormat="1" ht="15.75" customHeight="1">
      <c r="A56" s="19">
        <v>50</v>
      </c>
      <c r="B56" s="19" t="s">
        <v>95</v>
      </c>
      <c r="C56" s="20" t="s">
        <v>41</v>
      </c>
      <c r="D56" s="22">
        <v>2</v>
      </c>
      <c r="E56" s="22">
        <f aca="true" t="shared" si="4" ref="E56:E93">F56/D56</f>
        <v>20.45</v>
      </c>
      <c r="F56" s="22">
        <v>40.9</v>
      </c>
      <c r="G56" s="22"/>
      <c r="H56" s="22"/>
      <c r="I56" s="22"/>
      <c r="J56" s="28">
        <f t="shared" si="3"/>
        <v>-100</v>
      </c>
      <c r="K56" s="19" t="s">
        <v>372</v>
      </c>
      <c r="L56" s="19"/>
    </row>
    <row r="57" spans="1:12" s="2" customFormat="1" ht="15.75" customHeight="1">
      <c r="A57" s="19">
        <v>51</v>
      </c>
      <c r="B57" s="19" t="s">
        <v>96</v>
      </c>
      <c r="C57" s="20" t="s">
        <v>41</v>
      </c>
      <c r="D57" s="22">
        <v>10</v>
      </c>
      <c r="E57" s="22">
        <f t="shared" si="4"/>
        <v>23.93</v>
      </c>
      <c r="F57" s="22">
        <v>239.3</v>
      </c>
      <c r="G57" s="22"/>
      <c r="H57" s="22"/>
      <c r="I57" s="22"/>
      <c r="J57" s="28">
        <f aca="true" t="shared" si="5" ref="J57:J75">IF(F57=0,"",(I57-F57)/F57*100)</f>
        <v>-100</v>
      </c>
      <c r="K57" s="19" t="s">
        <v>372</v>
      </c>
      <c r="L57" s="19"/>
    </row>
    <row r="58" spans="1:12" s="2" customFormat="1" ht="15.75" customHeight="1">
      <c r="A58" s="19">
        <v>52</v>
      </c>
      <c r="B58" s="19" t="s">
        <v>97</v>
      </c>
      <c r="C58" s="20" t="s">
        <v>41</v>
      </c>
      <c r="D58" s="22">
        <v>2</v>
      </c>
      <c r="E58" s="22">
        <f t="shared" si="4"/>
        <v>61.97</v>
      </c>
      <c r="F58" s="22">
        <v>123.94</v>
      </c>
      <c r="G58" s="22"/>
      <c r="H58" s="22"/>
      <c r="I58" s="22"/>
      <c r="J58" s="28">
        <f t="shared" si="5"/>
        <v>-100</v>
      </c>
      <c r="K58" s="19" t="s">
        <v>372</v>
      </c>
      <c r="L58" s="19"/>
    </row>
    <row r="59" spans="1:12" s="2" customFormat="1" ht="15.75" customHeight="1">
      <c r="A59" s="19">
        <v>53</v>
      </c>
      <c r="B59" s="19" t="s">
        <v>98</v>
      </c>
      <c r="C59" s="20" t="s">
        <v>64</v>
      </c>
      <c r="D59" s="22">
        <v>1</v>
      </c>
      <c r="E59" s="22">
        <f t="shared" si="4"/>
        <v>574.65</v>
      </c>
      <c r="F59" s="22">
        <v>574.65</v>
      </c>
      <c r="G59" s="22"/>
      <c r="H59" s="22"/>
      <c r="I59" s="22"/>
      <c r="J59" s="28">
        <f t="shared" si="5"/>
        <v>-100</v>
      </c>
      <c r="K59" s="19" t="s">
        <v>372</v>
      </c>
      <c r="L59" s="19"/>
    </row>
    <row r="60" spans="1:12" s="2" customFormat="1" ht="15.75" customHeight="1">
      <c r="A60" s="19">
        <v>54</v>
      </c>
      <c r="B60" s="19" t="s">
        <v>99</v>
      </c>
      <c r="C60" s="20" t="s">
        <v>64</v>
      </c>
      <c r="D60" s="22">
        <v>2</v>
      </c>
      <c r="E60" s="22">
        <f t="shared" si="4"/>
        <v>331.09</v>
      </c>
      <c r="F60" s="22">
        <v>662.18</v>
      </c>
      <c r="G60" s="22"/>
      <c r="H60" s="22"/>
      <c r="I60" s="22"/>
      <c r="J60" s="28">
        <f t="shared" si="5"/>
        <v>-100</v>
      </c>
      <c r="K60" s="19" t="s">
        <v>372</v>
      </c>
      <c r="L60" s="19"/>
    </row>
    <row r="61" spans="1:12" s="2" customFormat="1" ht="15.75" customHeight="1">
      <c r="A61" s="19">
        <v>55</v>
      </c>
      <c r="B61" s="19" t="s">
        <v>100</v>
      </c>
      <c r="C61" s="20" t="s">
        <v>64</v>
      </c>
      <c r="D61" s="22">
        <v>2</v>
      </c>
      <c r="E61" s="22">
        <f t="shared" si="4"/>
        <v>318.26</v>
      </c>
      <c r="F61" s="22">
        <v>636.52</v>
      </c>
      <c r="G61" s="22"/>
      <c r="H61" s="22"/>
      <c r="I61" s="22"/>
      <c r="J61" s="28">
        <f t="shared" si="5"/>
        <v>-100</v>
      </c>
      <c r="K61" s="19" t="s">
        <v>372</v>
      </c>
      <c r="L61" s="19"/>
    </row>
    <row r="62" spans="1:12" s="2" customFormat="1" ht="15.75" customHeight="1">
      <c r="A62" s="19">
        <v>56</v>
      </c>
      <c r="B62" s="19" t="s">
        <v>101</v>
      </c>
      <c r="C62" s="20" t="s">
        <v>64</v>
      </c>
      <c r="D62" s="22">
        <v>3</v>
      </c>
      <c r="E62" s="22">
        <f t="shared" si="4"/>
        <v>399.46000000000004</v>
      </c>
      <c r="F62" s="22">
        <v>1198.38</v>
      </c>
      <c r="G62" s="22"/>
      <c r="H62" s="22"/>
      <c r="I62" s="22"/>
      <c r="J62" s="28">
        <f t="shared" si="5"/>
        <v>-100</v>
      </c>
      <c r="K62" s="19" t="s">
        <v>372</v>
      </c>
      <c r="L62" s="19"/>
    </row>
    <row r="63" spans="1:12" s="2" customFormat="1" ht="15.75" customHeight="1">
      <c r="A63" s="19">
        <v>57</v>
      </c>
      <c r="B63" s="19" t="s">
        <v>102</v>
      </c>
      <c r="C63" s="20" t="s">
        <v>64</v>
      </c>
      <c r="D63" s="22">
        <v>3</v>
      </c>
      <c r="E63" s="22">
        <f t="shared" si="4"/>
        <v>531.9399999999999</v>
      </c>
      <c r="F63" s="22">
        <v>1595.82</v>
      </c>
      <c r="G63" s="22"/>
      <c r="H63" s="22"/>
      <c r="I63" s="22"/>
      <c r="J63" s="28">
        <f t="shared" si="5"/>
        <v>-100</v>
      </c>
      <c r="K63" s="19" t="s">
        <v>372</v>
      </c>
      <c r="L63" s="19"/>
    </row>
    <row r="64" spans="1:12" s="2" customFormat="1" ht="15.75" customHeight="1">
      <c r="A64" s="19">
        <v>58</v>
      </c>
      <c r="B64" s="19" t="s">
        <v>103</v>
      </c>
      <c r="C64" s="20" t="s">
        <v>64</v>
      </c>
      <c r="D64" s="22">
        <v>2</v>
      </c>
      <c r="E64" s="22">
        <f t="shared" si="4"/>
        <v>395.19</v>
      </c>
      <c r="F64" s="22">
        <v>790.38</v>
      </c>
      <c r="G64" s="22"/>
      <c r="H64" s="22"/>
      <c r="I64" s="22"/>
      <c r="J64" s="28">
        <f t="shared" si="5"/>
        <v>-100</v>
      </c>
      <c r="K64" s="19" t="s">
        <v>372</v>
      </c>
      <c r="L64" s="19"/>
    </row>
    <row r="65" spans="1:12" s="2" customFormat="1" ht="15.75" customHeight="1">
      <c r="A65" s="19">
        <v>59</v>
      </c>
      <c r="B65" s="19" t="s">
        <v>104</v>
      </c>
      <c r="C65" s="20" t="s">
        <v>64</v>
      </c>
      <c r="D65" s="22">
        <v>2</v>
      </c>
      <c r="E65" s="22">
        <f t="shared" si="4"/>
        <v>484.93</v>
      </c>
      <c r="F65" s="22">
        <v>969.86</v>
      </c>
      <c r="G65" s="22"/>
      <c r="H65" s="22"/>
      <c r="I65" s="22"/>
      <c r="J65" s="28">
        <f t="shared" si="5"/>
        <v>-100</v>
      </c>
      <c r="K65" s="19" t="s">
        <v>372</v>
      </c>
      <c r="L65" s="19"/>
    </row>
    <row r="66" spans="1:12" s="2" customFormat="1" ht="15.75" customHeight="1">
      <c r="A66" s="19">
        <v>60</v>
      </c>
      <c r="B66" s="19" t="s">
        <v>105</v>
      </c>
      <c r="C66" s="20" t="s">
        <v>64</v>
      </c>
      <c r="D66" s="22">
        <v>1</v>
      </c>
      <c r="E66" s="22">
        <f t="shared" si="4"/>
        <v>980.66</v>
      </c>
      <c r="F66" s="22">
        <v>980.66</v>
      </c>
      <c r="G66" s="22"/>
      <c r="H66" s="22"/>
      <c r="I66" s="22"/>
      <c r="J66" s="28">
        <f t="shared" si="5"/>
        <v>-100</v>
      </c>
      <c r="K66" s="19" t="s">
        <v>372</v>
      </c>
      <c r="L66" s="19"/>
    </row>
    <row r="67" spans="1:12" s="2" customFormat="1" ht="15.75" customHeight="1">
      <c r="A67" s="19">
        <v>61</v>
      </c>
      <c r="B67" s="19" t="s">
        <v>106</v>
      </c>
      <c r="C67" s="20" t="s">
        <v>64</v>
      </c>
      <c r="D67" s="22">
        <v>3</v>
      </c>
      <c r="E67" s="22">
        <f t="shared" si="4"/>
        <v>570.9399999999999</v>
      </c>
      <c r="F67" s="22">
        <v>1712.82</v>
      </c>
      <c r="G67" s="22"/>
      <c r="H67" s="22"/>
      <c r="I67" s="22"/>
      <c r="J67" s="28">
        <f t="shared" si="5"/>
        <v>-100</v>
      </c>
      <c r="K67" s="19" t="s">
        <v>372</v>
      </c>
      <c r="L67" s="19"/>
    </row>
    <row r="68" spans="1:12" s="2" customFormat="1" ht="15.75" customHeight="1">
      <c r="A68" s="19">
        <v>62</v>
      </c>
      <c r="B68" s="19" t="s">
        <v>107</v>
      </c>
      <c r="C68" s="20" t="s">
        <v>64</v>
      </c>
      <c r="D68" s="22">
        <v>1</v>
      </c>
      <c r="E68" s="22">
        <f t="shared" si="4"/>
        <v>570.94</v>
      </c>
      <c r="F68" s="22">
        <v>570.94</v>
      </c>
      <c r="G68" s="22"/>
      <c r="H68" s="22"/>
      <c r="I68" s="22"/>
      <c r="J68" s="28">
        <f t="shared" si="5"/>
        <v>-100</v>
      </c>
      <c r="K68" s="19" t="s">
        <v>372</v>
      </c>
      <c r="L68" s="19"/>
    </row>
    <row r="69" spans="1:12" s="2" customFormat="1" ht="15.75" customHeight="1">
      <c r="A69" s="19">
        <v>63</v>
      </c>
      <c r="B69" s="19" t="s">
        <v>108</v>
      </c>
      <c r="C69" s="20" t="s">
        <v>64</v>
      </c>
      <c r="D69" s="22">
        <v>3</v>
      </c>
      <c r="E69" s="22">
        <f t="shared" si="4"/>
        <v>331.62</v>
      </c>
      <c r="F69" s="22">
        <v>994.86</v>
      </c>
      <c r="G69" s="22"/>
      <c r="H69" s="22"/>
      <c r="I69" s="22"/>
      <c r="J69" s="28">
        <f t="shared" si="5"/>
        <v>-100</v>
      </c>
      <c r="K69" s="19" t="s">
        <v>372</v>
      </c>
      <c r="L69" s="19"/>
    </row>
    <row r="70" spans="1:12" s="2" customFormat="1" ht="15.75" customHeight="1">
      <c r="A70" s="19">
        <v>64</v>
      </c>
      <c r="B70" s="19" t="s">
        <v>109</v>
      </c>
      <c r="C70" s="20" t="s">
        <v>64</v>
      </c>
      <c r="D70" s="22">
        <v>1</v>
      </c>
      <c r="E70" s="22">
        <f t="shared" si="4"/>
        <v>235.9</v>
      </c>
      <c r="F70" s="22">
        <v>235.9</v>
      </c>
      <c r="G70" s="22"/>
      <c r="H70" s="22"/>
      <c r="I70" s="22"/>
      <c r="J70" s="28">
        <f t="shared" si="5"/>
        <v>-100</v>
      </c>
      <c r="K70" s="19" t="s">
        <v>372</v>
      </c>
      <c r="L70" s="19"/>
    </row>
    <row r="71" spans="1:12" s="2" customFormat="1" ht="15.75" customHeight="1">
      <c r="A71" s="19">
        <v>65</v>
      </c>
      <c r="B71" s="19" t="s">
        <v>110</v>
      </c>
      <c r="C71" s="20" t="s">
        <v>64</v>
      </c>
      <c r="D71" s="22">
        <v>1</v>
      </c>
      <c r="E71" s="22">
        <f t="shared" si="4"/>
        <v>222.22</v>
      </c>
      <c r="F71" s="22">
        <v>222.22</v>
      </c>
      <c r="G71" s="22"/>
      <c r="H71" s="22"/>
      <c r="I71" s="22"/>
      <c r="J71" s="28">
        <f t="shared" si="5"/>
        <v>-100</v>
      </c>
      <c r="K71" s="19" t="s">
        <v>372</v>
      </c>
      <c r="L71" s="19"/>
    </row>
    <row r="72" spans="1:12" s="2" customFormat="1" ht="15.75" customHeight="1">
      <c r="A72" s="19">
        <v>66</v>
      </c>
      <c r="B72" s="19" t="s">
        <v>111</v>
      </c>
      <c r="C72" s="20" t="s">
        <v>64</v>
      </c>
      <c r="D72" s="22">
        <v>2</v>
      </c>
      <c r="E72" s="22">
        <f t="shared" si="4"/>
        <v>1836.09</v>
      </c>
      <c r="F72" s="22">
        <v>3672.18</v>
      </c>
      <c r="G72" s="22"/>
      <c r="H72" s="22"/>
      <c r="I72" s="22"/>
      <c r="J72" s="28">
        <f t="shared" si="5"/>
        <v>-100</v>
      </c>
      <c r="K72" s="19" t="s">
        <v>372</v>
      </c>
      <c r="L72" s="19"/>
    </row>
    <row r="73" spans="1:12" s="2" customFormat="1" ht="15.75" customHeight="1">
      <c r="A73" s="19">
        <v>67</v>
      </c>
      <c r="B73" s="19" t="s">
        <v>112</v>
      </c>
      <c r="C73" s="20" t="s">
        <v>64</v>
      </c>
      <c r="D73" s="22">
        <v>2</v>
      </c>
      <c r="E73" s="22">
        <f t="shared" si="4"/>
        <v>1727.59</v>
      </c>
      <c r="F73" s="22">
        <v>3455.18</v>
      </c>
      <c r="G73" s="22"/>
      <c r="H73" s="22"/>
      <c r="I73" s="22"/>
      <c r="J73" s="28">
        <f t="shared" si="5"/>
        <v>-100</v>
      </c>
      <c r="K73" s="19" t="s">
        <v>372</v>
      </c>
      <c r="L73" s="19"/>
    </row>
    <row r="74" spans="1:12" s="2" customFormat="1" ht="15.75" customHeight="1">
      <c r="A74" s="19">
        <v>68</v>
      </c>
      <c r="B74" s="19" t="s">
        <v>113</v>
      </c>
      <c r="C74" s="20" t="s">
        <v>64</v>
      </c>
      <c r="D74" s="22">
        <v>1</v>
      </c>
      <c r="E74" s="22">
        <f t="shared" si="4"/>
        <v>622.03</v>
      </c>
      <c r="F74" s="22">
        <v>622.03</v>
      </c>
      <c r="G74" s="22"/>
      <c r="H74" s="22"/>
      <c r="I74" s="22"/>
      <c r="J74" s="28">
        <f t="shared" si="5"/>
        <v>-100</v>
      </c>
      <c r="K74" s="19" t="s">
        <v>372</v>
      </c>
      <c r="L74" s="19"/>
    </row>
    <row r="75" spans="1:12" s="2" customFormat="1" ht="15.75" customHeight="1">
      <c r="A75" s="19">
        <v>69</v>
      </c>
      <c r="B75" s="19" t="s">
        <v>114</v>
      </c>
      <c r="C75" s="20" t="s">
        <v>64</v>
      </c>
      <c r="D75" s="22">
        <v>1</v>
      </c>
      <c r="E75" s="22">
        <f t="shared" si="4"/>
        <v>943.59</v>
      </c>
      <c r="F75" s="22">
        <v>943.59</v>
      </c>
      <c r="G75" s="22"/>
      <c r="H75" s="22"/>
      <c r="I75" s="22"/>
      <c r="J75" s="28">
        <f t="shared" si="5"/>
        <v>-100</v>
      </c>
      <c r="K75" s="19" t="s">
        <v>372</v>
      </c>
      <c r="L75" s="19"/>
    </row>
    <row r="76" spans="1:12" s="2" customFormat="1" ht="15.75" customHeight="1">
      <c r="A76" s="19">
        <v>70</v>
      </c>
      <c r="B76" s="19" t="s">
        <v>115</v>
      </c>
      <c r="C76" s="20" t="s">
        <v>64</v>
      </c>
      <c r="D76" s="22">
        <v>1</v>
      </c>
      <c r="E76" s="22">
        <f t="shared" si="4"/>
        <v>882.05</v>
      </c>
      <c r="F76" s="22">
        <v>882.05</v>
      </c>
      <c r="G76" s="22"/>
      <c r="H76" s="22"/>
      <c r="I76" s="22"/>
      <c r="J76" s="28">
        <f aca="true" t="shared" si="6" ref="J76:J107">IF(F76=0,"",(I76-F76)/F76*100)</f>
        <v>-100</v>
      </c>
      <c r="K76" s="19" t="s">
        <v>372</v>
      </c>
      <c r="L76" s="19"/>
    </row>
    <row r="77" spans="1:12" s="2" customFormat="1" ht="15.75" customHeight="1">
      <c r="A77" s="19">
        <v>71</v>
      </c>
      <c r="B77" s="19" t="s">
        <v>116</v>
      </c>
      <c r="C77" s="20" t="s">
        <v>64</v>
      </c>
      <c r="D77" s="22">
        <v>1</v>
      </c>
      <c r="E77" s="22">
        <f t="shared" si="4"/>
        <v>262.38</v>
      </c>
      <c r="F77" s="22">
        <v>262.38</v>
      </c>
      <c r="G77" s="22"/>
      <c r="H77" s="22"/>
      <c r="I77" s="22"/>
      <c r="J77" s="28">
        <f t="shared" si="6"/>
        <v>-100</v>
      </c>
      <c r="K77" s="19" t="s">
        <v>372</v>
      </c>
      <c r="L77" s="19"/>
    </row>
    <row r="78" spans="1:12" s="2" customFormat="1" ht="15.75" customHeight="1">
      <c r="A78" s="19">
        <v>72</v>
      </c>
      <c r="B78" s="19" t="s">
        <v>117</v>
      </c>
      <c r="C78" s="20" t="s">
        <v>64</v>
      </c>
      <c r="D78" s="22">
        <v>1</v>
      </c>
      <c r="E78" s="22">
        <f t="shared" si="4"/>
        <v>247.32</v>
      </c>
      <c r="F78" s="22">
        <v>247.32</v>
      </c>
      <c r="G78" s="22"/>
      <c r="H78" s="22"/>
      <c r="I78" s="22"/>
      <c r="J78" s="28">
        <f t="shared" si="6"/>
        <v>-100</v>
      </c>
      <c r="K78" s="19" t="s">
        <v>372</v>
      </c>
      <c r="L78" s="19"/>
    </row>
    <row r="79" spans="1:12" s="2" customFormat="1" ht="15.75" customHeight="1">
      <c r="A79" s="19">
        <v>73</v>
      </c>
      <c r="B79" s="19" t="s">
        <v>118</v>
      </c>
      <c r="C79" s="20" t="s">
        <v>64</v>
      </c>
      <c r="D79" s="22">
        <v>1</v>
      </c>
      <c r="E79" s="22">
        <f t="shared" si="4"/>
        <v>118.19</v>
      </c>
      <c r="F79" s="22">
        <v>118.19</v>
      </c>
      <c r="G79" s="22"/>
      <c r="H79" s="22"/>
      <c r="I79" s="22"/>
      <c r="J79" s="28">
        <f t="shared" si="6"/>
        <v>-100</v>
      </c>
      <c r="K79" s="19" t="s">
        <v>372</v>
      </c>
      <c r="L79" s="19"/>
    </row>
    <row r="80" spans="1:12" s="2" customFormat="1" ht="15.75" customHeight="1">
      <c r="A80" s="19">
        <v>74</v>
      </c>
      <c r="B80" s="19" t="s">
        <v>119</v>
      </c>
      <c r="C80" s="20" t="s">
        <v>64</v>
      </c>
      <c r="D80" s="22">
        <v>2</v>
      </c>
      <c r="E80" s="22">
        <f t="shared" si="4"/>
        <v>934.48</v>
      </c>
      <c r="F80" s="22">
        <v>1868.96</v>
      </c>
      <c r="G80" s="22"/>
      <c r="H80" s="22"/>
      <c r="I80" s="22"/>
      <c r="J80" s="28">
        <f t="shared" si="6"/>
        <v>-100</v>
      </c>
      <c r="K80" s="19" t="s">
        <v>372</v>
      </c>
      <c r="L80" s="19"/>
    </row>
    <row r="81" spans="1:12" s="2" customFormat="1" ht="15.75" customHeight="1">
      <c r="A81" s="19">
        <v>75</v>
      </c>
      <c r="B81" s="19" t="s">
        <v>120</v>
      </c>
      <c r="C81" s="20" t="s">
        <v>64</v>
      </c>
      <c r="D81" s="22">
        <v>1</v>
      </c>
      <c r="E81" s="22">
        <f t="shared" si="4"/>
        <v>765.81</v>
      </c>
      <c r="F81" s="22">
        <v>765.81</v>
      </c>
      <c r="G81" s="22"/>
      <c r="H81" s="22"/>
      <c r="I81" s="22"/>
      <c r="J81" s="28">
        <f t="shared" si="6"/>
        <v>-100</v>
      </c>
      <c r="K81" s="19" t="s">
        <v>372</v>
      </c>
      <c r="L81" s="19"/>
    </row>
    <row r="82" spans="1:12" s="2" customFormat="1" ht="15.75" customHeight="1">
      <c r="A82" s="19">
        <v>76</v>
      </c>
      <c r="B82" s="19" t="s">
        <v>121</v>
      </c>
      <c r="C82" s="20" t="s">
        <v>64</v>
      </c>
      <c r="D82" s="22">
        <v>1</v>
      </c>
      <c r="E82" s="22">
        <f t="shared" si="4"/>
        <v>263.25</v>
      </c>
      <c r="F82" s="22">
        <v>263.25</v>
      </c>
      <c r="G82" s="22"/>
      <c r="H82" s="22"/>
      <c r="I82" s="22"/>
      <c r="J82" s="28">
        <f t="shared" si="6"/>
        <v>-100</v>
      </c>
      <c r="K82" s="19" t="s">
        <v>372</v>
      </c>
      <c r="L82" s="19"/>
    </row>
    <row r="83" spans="1:12" s="2" customFormat="1" ht="15.75" customHeight="1">
      <c r="A83" s="19">
        <v>77</v>
      </c>
      <c r="B83" s="19" t="s">
        <v>122</v>
      </c>
      <c r="C83" s="20" t="s">
        <v>64</v>
      </c>
      <c r="D83" s="22">
        <v>1</v>
      </c>
      <c r="E83" s="22">
        <f t="shared" si="4"/>
        <v>911.47</v>
      </c>
      <c r="F83" s="22">
        <v>911.47</v>
      </c>
      <c r="G83" s="22"/>
      <c r="H83" s="22"/>
      <c r="I83" s="22"/>
      <c r="J83" s="28">
        <f t="shared" si="6"/>
        <v>-100</v>
      </c>
      <c r="K83" s="19" t="s">
        <v>372</v>
      </c>
      <c r="L83" s="19"/>
    </row>
    <row r="84" spans="1:12" s="2" customFormat="1" ht="15.75" customHeight="1">
      <c r="A84" s="19">
        <v>78</v>
      </c>
      <c r="B84" s="19" t="s">
        <v>123</v>
      </c>
      <c r="C84" s="20" t="s">
        <v>64</v>
      </c>
      <c r="D84" s="22">
        <v>1</v>
      </c>
      <c r="E84" s="22">
        <f t="shared" si="4"/>
        <v>272.57</v>
      </c>
      <c r="F84" s="22">
        <v>272.57</v>
      </c>
      <c r="G84" s="22"/>
      <c r="H84" s="22"/>
      <c r="I84" s="22"/>
      <c r="J84" s="28">
        <f t="shared" si="6"/>
        <v>-100</v>
      </c>
      <c r="K84" s="19" t="s">
        <v>372</v>
      </c>
      <c r="L84" s="19"/>
    </row>
    <row r="85" spans="1:12" s="2" customFormat="1" ht="15.75" customHeight="1">
      <c r="A85" s="19">
        <v>79</v>
      </c>
      <c r="B85" s="19" t="s">
        <v>124</v>
      </c>
      <c r="C85" s="20" t="s">
        <v>41</v>
      </c>
      <c r="D85" s="22">
        <v>2</v>
      </c>
      <c r="E85" s="22">
        <f t="shared" si="4"/>
        <v>346.15</v>
      </c>
      <c r="F85" s="22">
        <v>692.3</v>
      </c>
      <c r="G85" s="22"/>
      <c r="H85" s="22"/>
      <c r="I85" s="22"/>
      <c r="J85" s="28">
        <f t="shared" si="6"/>
        <v>-100</v>
      </c>
      <c r="K85" s="19" t="s">
        <v>372</v>
      </c>
      <c r="L85" s="19"/>
    </row>
    <row r="86" spans="1:12" s="2" customFormat="1" ht="15.75" customHeight="1">
      <c r="A86" s="19">
        <v>80</v>
      </c>
      <c r="B86" s="19" t="s">
        <v>125</v>
      </c>
      <c r="C86" s="20" t="s">
        <v>41</v>
      </c>
      <c r="D86" s="22">
        <v>2</v>
      </c>
      <c r="E86" s="22">
        <f t="shared" si="4"/>
        <v>657.78</v>
      </c>
      <c r="F86" s="22">
        <v>1315.56</v>
      </c>
      <c r="G86" s="22"/>
      <c r="H86" s="22"/>
      <c r="I86" s="22"/>
      <c r="J86" s="28">
        <f t="shared" si="6"/>
        <v>-100</v>
      </c>
      <c r="K86" s="19" t="s">
        <v>372</v>
      </c>
      <c r="L86" s="19"/>
    </row>
    <row r="87" spans="1:12" s="2" customFormat="1" ht="15.75" customHeight="1">
      <c r="A87" s="19">
        <v>81</v>
      </c>
      <c r="B87" s="19" t="s">
        <v>126</v>
      </c>
      <c r="C87" s="20" t="s">
        <v>41</v>
      </c>
      <c r="D87" s="22">
        <v>2</v>
      </c>
      <c r="E87" s="22">
        <f t="shared" si="4"/>
        <v>1692.31</v>
      </c>
      <c r="F87" s="22">
        <v>3384.62</v>
      </c>
      <c r="G87" s="22"/>
      <c r="H87" s="22"/>
      <c r="I87" s="22"/>
      <c r="J87" s="28">
        <f t="shared" si="6"/>
        <v>-100</v>
      </c>
      <c r="K87" s="19" t="s">
        <v>372</v>
      </c>
      <c r="L87" s="19"/>
    </row>
    <row r="88" spans="1:12" s="2" customFormat="1" ht="15.75" customHeight="1">
      <c r="A88" s="19">
        <v>82</v>
      </c>
      <c r="B88" s="19" t="s">
        <v>127</v>
      </c>
      <c r="C88" s="20" t="s">
        <v>41</v>
      </c>
      <c r="D88" s="22">
        <v>2</v>
      </c>
      <c r="E88" s="22">
        <f t="shared" si="4"/>
        <v>3299.14</v>
      </c>
      <c r="F88" s="22">
        <v>6598.28</v>
      </c>
      <c r="G88" s="22"/>
      <c r="H88" s="22"/>
      <c r="I88" s="22"/>
      <c r="J88" s="28">
        <f t="shared" si="6"/>
        <v>-100</v>
      </c>
      <c r="K88" s="19" t="s">
        <v>372</v>
      </c>
      <c r="L88" s="19"/>
    </row>
    <row r="89" spans="1:12" s="2" customFormat="1" ht="15.75" customHeight="1">
      <c r="A89" s="19">
        <v>83</v>
      </c>
      <c r="B89" s="19" t="s">
        <v>128</v>
      </c>
      <c r="C89" s="20" t="s">
        <v>41</v>
      </c>
      <c r="D89" s="22">
        <v>2</v>
      </c>
      <c r="E89" s="22">
        <f t="shared" si="4"/>
        <v>829.06</v>
      </c>
      <c r="F89" s="22">
        <v>1658.12</v>
      </c>
      <c r="G89" s="22"/>
      <c r="H89" s="22"/>
      <c r="I89" s="22"/>
      <c r="J89" s="28">
        <f t="shared" si="6"/>
        <v>-100</v>
      </c>
      <c r="K89" s="19" t="s">
        <v>372</v>
      </c>
      <c r="L89" s="19"/>
    </row>
    <row r="90" spans="1:12" s="2" customFormat="1" ht="15.75" customHeight="1">
      <c r="A90" s="19">
        <v>84</v>
      </c>
      <c r="B90" s="19" t="s">
        <v>129</v>
      </c>
      <c r="C90" s="20" t="s">
        <v>41</v>
      </c>
      <c r="D90" s="22">
        <v>2</v>
      </c>
      <c r="E90" s="22">
        <f t="shared" si="4"/>
        <v>313.105</v>
      </c>
      <c r="F90" s="22">
        <v>626.21</v>
      </c>
      <c r="G90" s="22"/>
      <c r="H90" s="22"/>
      <c r="I90" s="22"/>
      <c r="J90" s="28">
        <f t="shared" si="6"/>
        <v>-100</v>
      </c>
      <c r="K90" s="19" t="s">
        <v>372</v>
      </c>
      <c r="L90" s="19"/>
    </row>
    <row r="91" spans="1:12" s="2" customFormat="1" ht="15.75" customHeight="1">
      <c r="A91" s="19">
        <v>85</v>
      </c>
      <c r="B91" s="19" t="s">
        <v>130</v>
      </c>
      <c r="C91" s="20" t="s">
        <v>41</v>
      </c>
      <c r="D91" s="22">
        <v>1</v>
      </c>
      <c r="E91" s="22">
        <f t="shared" si="4"/>
        <v>555.56</v>
      </c>
      <c r="F91" s="22">
        <v>555.56</v>
      </c>
      <c r="G91" s="22"/>
      <c r="H91" s="22"/>
      <c r="I91" s="22"/>
      <c r="J91" s="28">
        <f t="shared" si="6"/>
        <v>-100</v>
      </c>
      <c r="K91" s="19" t="s">
        <v>372</v>
      </c>
      <c r="L91" s="19"/>
    </row>
    <row r="92" spans="1:12" s="2" customFormat="1" ht="15.75" customHeight="1">
      <c r="A92" s="19">
        <v>86</v>
      </c>
      <c r="B92" s="19" t="s">
        <v>131</v>
      </c>
      <c r="C92" s="20" t="s">
        <v>41</v>
      </c>
      <c r="D92" s="22">
        <v>3</v>
      </c>
      <c r="E92" s="22">
        <f t="shared" si="4"/>
        <v>490.6133333333333</v>
      </c>
      <c r="F92" s="22">
        <v>1471.84</v>
      </c>
      <c r="G92" s="22"/>
      <c r="H92" s="22"/>
      <c r="I92" s="22"/>
      <c r="J92" s="28">
        <f t="shared" si="6"/>
        <v>-100</v>
      </c>
      <c r="K92" s="19" t="s">
        <v>372</v>
      </c>
      <c r="L92" s="19"/>
    </row>
    <row r="93" spans="1:12" s="2" customFormat="1" ht="15.75" customHeight="1">
      <c r="A93" s="19">
        <v>87</v>
      </c>
      <c r="B93" s="19" t="s">
        <v>132</v>
      </c>
      <c r="C93" s="20" t="s">
        <v>41</v>
      </c>
      <c r="D93" s="22">
        <v>2</v>
      </c>
      <c r="E93" s="22">
        <f t="shared" si="4"/>
        <v>384.62</v>
      </c>
      <c r="F93" s="22">
        <v>769.24</v>
      </c>
      <c r="G93" s="22"/>
      <c r="H93" s="22"/>
      <c r="I93" s="22"/>
      <c r="J93" s="28">
        <f t="shared" si="6"/>
        <v>-100</v>
      </c>
      <c r="K93" s="19" t="s">
        <v>372</v>
      </c>
      <c r="L93" s="19"/>
    </row>
    <row r="94" spans="1:12" s="33" customFormat="1" ht="15.75" customHeight="1">
      <c r="A94" s="19">
        <v>88</v>
      </c>
      <c r="B94" s="42" t="s">
        <v>133</v>
      </c>
      <c r="C94" s="72" t="s">
        <v>41</v>
      </c>
      <c r="D94" s="56">
        <v>2</v>
      </c>
      <c r="E94" s="56">
        <f>F94/D94/2</f>
        <v>46.995</v>
      </c>
      <c r="F94" s="56">
        <v>187.98</v>
      </c>
      <c r="G94" s="56"/>
      <c r="H94" s="56"/>
      <c r="I94" s="22"/>
      <c r="J94" s="67">
        <f t="shared" si="6"/>
        <v>-100</v>
      </c>
      <c r="K94" s="19" t="s">
        <v>372</v>
      </c>
      <c r="L94" s="42"/>
    </row>
    <row r="95" spans="1:12" s="2" customFormat="1" ht="15.75" customHeight="1">
      <c r="A95" s="19">
        <v>89</v>
      </c>
      <c r="B95" s="19" t="s">
        <v>134</v>
      </c>
      <c r="C95" s="20" t="s">
        <v>41</v>
      </c>
      <c r="D95" s="22">
        <v>3</v>
      </c>
      <c r="E95" s="22">
        <f>F95/D95</f>
        <v>81.2</v>
      </c>
      <c r="F95" s="22">
        <v>243.6</v>
      </c>
      <c r="G95" s="22"/>
      <c r="H95" s="22"/>
      <c r="I95" s="22"/>
      <c r="J95" s="28">
        <f t="shared" si="6"/>
        <v>-100</v>
      </c>
      <c r="K95" s="19" t="s">
        <v>372</v>
      </c>
      <c r="L95" s="19"/>
    </row>
    <row r="96" spans="1:12" s="2" customFormat="1" ht="15.75" customHeight="1">
      <c r="A96" s="19">
        <v>90</v>
      </c>
      <c r="B96" s="19" t="s">
        <v>135</v>
      </c>
      <c r="C96" s="20" t="s">
        <v>41</v>
      </c>
      <c r="D96" s="22">
        <v>15</v>
      </c>
      <c r="E96" s="22">
        <f aca="true" t="shared" si="7" ref="E96:E119">F96/D96</f>
        <v>22.220000000000002</v>
      </c>
      <c r="F96" s="22">
        <v>333.3</v>
      </c>
      <c r="G96" s="22"/>
      <c r="H96" s="22"/>
      <c r="I96" s="22"/>
      <c r="J96" s="28">
        <f t="shared" si="6"/>
        <v>-100</v>
      </c>
      <c r="K96" s="19" t="s">
        <v>372</v>
      </c>
      <c r="L96" s="19"/>
    </row>
    <row r="97" spans="1:12" s="2" customFormat="1" ht="15.75" customHeight="1">
      <c r="A97" s="19">
        <v>91</v>
      </c>
      <c r="B97" s="19" t="s">
        <v>136</v>
      </c>
      <c r="C97" s="20" t="s">
        <v>41</v>
      </c>
      <c r="D97" s="22">
        <v>2</v>
      </c>
      <c r="E97" s="22">
        <f t="shared" si="7"/>
        <v>1717.945</v>
      </c>
      <c r="F97" s="22">
        <v>3435.89</v>
      </c>
      <c r="G97" s="22"/>
      <c r="H97" s="22"/>
      <c r="I97" s="22"/>
      <c r="J97" s="28">
        <f t="shared" si="6"/>
        <v>-100</v>
      </c>
      <c r="K97" s="19" t="s">
        <v>372</v>
      </c>
      <c r="L97" s="19"/>
    </row>
    <row r="98" spans="1:12" s="2" customFormat="1" ht="15.75" customHeight="1">
      <c r="A98" s="19">
        <v>92</v>
      </c>
      <c r="B98" s="19" t="s">
        <v>137</v>
      </c>
      <c r="C98" s="20" t="s">
        <v>41</v>
      </c>
      <c r="D98" s="22">
        <v>1</v>
      </c>
      <c r="E98" s="22">
        <f t="shared" si="7"/>
        <v>384.62</v>
      </c>
      <c r="F98" s="22">
        <v>384.62</v>
      </c>
      <c r="G98" s="22"/>
      <c r="H98" s="22"/>
      <c r="I98" s="22"/>
      <c r="J98" s="28">
        <f t="shared" si="6"/>
        <v>-100</v>
      </c>
      <c r="K98" s="19" t="s">
        <v>372</v>
      </c>
      <c r="L98" s="19"/>
    </row>
    <row r="99" spans="1:12" s="2" customFormat="1" ht="15.75" customHeight="1">
      <c r="A99" s="19">
        <v>93</v>
      </c>
      <c r="B99" s="19" t="s">
        <v>138</v>
      </c>
      <c r="C99" s="20" t="s">
        <v>41</v>
      </c>
      <c r="D99" s="22">
        <v>1</v>
      </c>
      <c r="E99" s="22">
        <f t="shared" si="7"/>
        <v>650.4</v>
      </c>
      <c r="F99" s="22">
        <v>650.4</v>
      </c>
      <c r="G99" s="22"/>
      <c r="H99" s="22"/>
      <c r="I99" s="22"/>
      <c r="J99" s="28">
        <f t="shared" si="6"/>
        <v>-100</v>
      </c>
      <c r="K99" s="19" t="s">
        <v>372</v>
      </c>
      <c r="L99" s="19"/>
    </row>
    <row r="100" spans="1:12" s="2" customFormat="1" ht="15.75" customHeight="1">
      <c r="A100" s="19">
        <v>94</v>
      </c>
      <c r="B100" s="19" t="s">
        <v>139</v>
      </c>
      <c r="C100" s="20" t="s">
        <v>41</v>
      </c>
      <c r="D100" s="22">
        <v>2</v>
      </c>
      <c r="E100" s="22">
        <f t="shared" si="7"/>
        <v>217.95</v>
      </c>
      <c r="F100" s="22">
        <v>435.9</v>
      </c>
      <c r="G100" s="22"/>
      <c r="H100" s="22"/>
      <c r="I100" s="22"/>
      <c r="J100" s="28">
        <f t="shared" si="6"/>
        <v>-100</v>
      </c>
      <c r="K100" s="19" t="s">
        <v>372</v>
      </c>
      <c r="L100" s="19"/>
    </row>
    <row r="101" spans="1:12" s="2" customFormat="1" ht="15.75" customHeight="1">
      <c r="A101" s="19">
        <v>95</v>
      </c>
      <c r="B101" s="19" t="s">
        <v>140</v>
      </c>
      <c r="C101" s="20" t="s">
        <v>41</v>
      </c>
      <c r="D101" s="22">
        <v>2</v>
      </c>
      <c r="E101" s="22">
        <f t="shared" si="7"/>
        <v>1692.31</v>
      </c>
      <c r="F101" s="22">
        <v>3384.62</v>
      </c>
      <c r="G101" s="22"/>
      <c r="H101" s="22"/>
      <c r="I101" s="22"/>
      <c r="J101" s="28">
        <f t="shared" si="6"/>
        <v>-100</v>
      </c>
      <c r="K101" s="19" t="s">
        <v>372</v>
      </c>
      <c r="L101" s="19"/>
    </row>
    <row r="102" spans="1:12" s="2" customFormat="1" ht="15.75" customHeight="1">
      <c r="A102" s="19">
        <v>96</v>
      </c>
      <c r="B102" s="19" t="s">
        <v>141</v>
      </c>
      <c r="C102" s="20" t="s">
        <v>41</v>
      </c>
      <c r="D102" s="22">
        <v>2</v>
      </c>
      <c r="E102" s="22">
        <f t="shared" si="7"/>
        <v>29.91</v>
      </c>
      <c r="F102" s="22">
        <v>59.82</v>
      </c>
      <c r="G102" s="22"/>
      <c r="H102" s="22"/>
      <c r="I102" s="22"/>
      <c r="J102" s="28">
        <f t="shared" si="6"/>
        <v>-100</v>
      </c>
      <c r="K102" s="19" t="s">
        <v>372</v>
      </c>
      <c r="L102" s="19"/>
    </row>
    <row r="103" spans="1:12" s="2" customFormat="1" ht="15.75" customHeight="1">
      <c r="A103" s="19">
        <v>97</v>
      </c>
      <c r="B103" s="19" t="s">
        <v>142</v>
      </c>
      <c r="C103" s="20" t="s">
        <v>41</v>
      </c>
      <c r="D103" s="22">
        <v>2</v>
      </c>
      <c r="E103" s="22">
        <f t="shared" si="7"/>
        <v>384.61</v>
      </c>
      <c r="F103" s="22">
        <v>769.22</v>
      </c>
      <c r="G103" s="22"/>
      <c r="H103" s="22"/>
      <c r="I103" s="22"/>
      <c r="J103" s="28">
        <f t="shared" si="6"/>
        <v>-100</v>
      </c>
      <c r="K103" s="19" t="s">
        <v>372</v>
      </c>
      <c r="L103" s="19"/>
    </row>
    <row r="104" spans="1:12" s="2" customFormat="1" ht="15.75" customHeight="1">
      <c r="A104" s="19">
        <v>98</v>
      </c>
      <c r="B104" s="19" t="s">
        <v>143</v>
      </c>
      <c r="C104" s="20" t="s">
        <v>41</v>
      </c>
      <c r="D104" s="22">
        <v>6</v>
      </c>
      <c r="E104" s="22">
        <f t="shared" si="7"/>
        <v>1646.1499999999999</v>
      </c>
      <c r="F104" s="22">
        <v>9876.9</v>
      </c>
      <c r="G104" s="22"/>
      <c r="H104" s="22"/>
      <c r="I104" s="22"/>
      <c r="J104" s="28">
        <f t="shared" si="6"/>
        <v>-100</v>
      </c>
      <c r="K104" s="19" t="s">
        <v>372</v>
      </c>
      <c r="L104" s="19"/>
    </row>
    <row r="105" spans="1:12" s="2" customFormat="1" ht="15.75" customHeight="1">
      <c r="A105" s="19">
        <v>99</v>
      </c>
      <c r="B105" s="19" t="s">
        <v>144</v>
      </c>
      <c r="C105" s="20" t="s">
        <v>41</v>
      </c>
      <c r="D105" s="22">
        <v>3</v>
      </c>
      <c r="E105" s="22">
        <f t="shared" si="7"/>
        <v>384.6133333333333</v>
      </c>
      <c r="F105" s="22">
        <v>1153.84</v>
      </c>
      <c r="G105" s="22"/>
      <c r="H105" s="22"/>
      <c r="I105" s="22"/>
      <c r="J105" s="28">
        <f t="shared" si="6"/>
        <v>-100</v>
      </c>
      <c r="K105" s="19" t="s">
        <v>372</v>
      </c>
      <c r="L105" s="19"/>
    </row>
    <row r="106" spans="1:12" s="2" customFormat="1" ht="15.75" customHeight="1">
      <c r="A106" s="19">
        <v>100</v>
      </c>
      <c r="B106" s="19" t="s">
        <v>145</v>
      </c>
      <c r="C106" s="20" t="s">
        <v>41</v>
      </c>
      <c r="D106" s="22">
        <v>6</v>
      </c>
      <c r="E106" s="22">
        <f t="shared" si="7"/>
        <v>139.6</v>
      </c>
      <c r="F106" s="22">
        <v>837.6</v>
      </c>
      <c r="G106" s="22"/>
      <c r="H106" s="22"/>
      <c r="I106" s="22"/>
      <c r="J106" s="28">
        <f t="shared" si="6"/>
        <v>-100</v>
      </c>
      <c r="K106" s="19" t="s">
        <v>372</v>
      </c>
      <c r="L106" s="19"/>
    </row>
    <row r="107" spans="1:12" s="2" customFormat="1" ht="15.75" customHeight="1">
      <c r="A107" s="19">
        <v>101</v>
      </c>
      <c r="B107" s="19" t="s">
        <v>146</v>
      </c>
      <c r="C107" s="20" t="s">
        <v>41</v>
      </c>
      <c r="D107" s="22">
        <v>3</v>
      </c>
      <c r="E107" s="22">
        <f t="shared" si="7"/>
        <v>69.01333333333334</v>
      </c>
      <c r="F107" s="22">
        <v>207.04</v>
      </c>
      <c r="G107" s="22"/>
      <c r="H107" s="22"/>
      <c r="I107" s="22"/>
      <c r="J107" s="28">
        <f t="shared" si="6"/>
        <v>-100</v>
      </c>
      <c r="K107" s="19" t="s">
        <v>372</v>
      </c>
      <c r="L107" s="19"/>
    </row>
    <row r="108" spans="1:12" s="2" customFormat="1" ht="15.75" customHeight="1">
      <c r="A108" s="19">
        <v>102</v>
      </c>
      <c r="B108" s="19" t="s">
        <v>147</v>
      </c>
      <c r="C108" s="20" t="s">
        <v>41</v>
      </c>
      <c r="D108" s="22">
        <v>2</v>
      </c>
      <c r="E108" s="22">
        <f t="shared" si="7"/>
        <v>153.84</v>
      </c>
      <c r="F108" s="22">
        <v>307.68</v>
      </c>
      <c r="G108" s="22"/>
      <c r="H108" s="22"/>
      <c r="I108" s="22"/>
      <c r="J108" s="28">
        <f aca="true" t="shared" si="8" ref="J108:J134">IF(F108=0,"",(I108-F108)/F108*100)</f>
        <v>-100</v>
      </c>
      <c r="K108" s="19" t="s">
        <v>372</v>
      </c>
      <c r="L108" s="19"/>
    </row>
    <row r="109" spans="1:12" s="2" customFormat="1" ht="15.75" customHeight="1">
      <c r="A109" s="19">
        <v>103</v>
      </c>
      <c r="B109" s="19" t="s">
        <v>148</v>
      </c>
      <c r="C109" s="20" t="s">
        <v>41</v>
      </c>
      <c r="D109" s="22">
        <v>1</v>
      </c>
      <c r="E109" s="22">
        <f t="shared" si="7"/>
        <v>247.86</v>
      </c>
      <c r="F109" s="22">
        <v>247.86</v>
      </c>
      <c r="G109" s="22"/>
      <c r="H109" s="22"/>
      <c r="I109" s="22"/>
      <c r="J109" s="28">
        <f t="shared" si="8"/>
        <v>-100</v>
      </c>
      <c r="K109" s="19" t="s">
        <v>372</v>
      </c>
      <c r="L109" s="19"/>
    </row>
    <row r="110" spans="1:12" s="2" customFormat="1" ht="15.75" customHeight="1">
      <c r="A110" s="19">
        <v>104</v>
      </c>
      <c r="B110" s="19" t="s">
        <v>149</v>
      </c>
      <c r="C110" s="20" t="s">
        <v>41</v>
      </c>
      <c r="D110" s="22">
        <v>2</v>
      </c>
      <c r="E110" s="22">
        <f t="shared" si="7"/>
        <v>68.38</v>
      </c>
      <c r="F110" s="22">
        <v>136.76</v>
      </c>
      <c r="G110" s="22"/>
      <c r="H110" s="22"/>
      <c r="I110" s="22"/>
      <c r="J110" s="28">
        <f t="shared" si="8"/>
        <v>-100</v>
      </c>
      <c r="K110" s="19" t="s">
        <v>372</v>
      </c>
      <c r="L110" s="19"/>
    </row>
    <row r="111" spans="1:12" s="2" customFormat="1" ht="15.75" customHeight="1">
      <c r="A111" s="19">
        <v>105</v>
      </c>
      <c r="B111" s="19" t="s">
        <v>150</v>
      </c>
      <c r="C111" s="20" t="s">
        <v>41</v>
      </c>
      <c r="D111" s="22">
        <v>1</v>
      </c>
      <c r="E111" s="22">
        <f t="shared" si="7"/>
        <v>256.41</v>
      </c>
      <c r="F111" s="22">
        <v>256.41</v>
      </c>
      <c r="G111" s="22"/>
      <c r="H111" s="22"/>
      <c r="I111" s="22"/>
      <c r="J111" s="28">
        <f t="shared" si="8"/>
        <v>-100</v>
      </c>
      <c r="K111" s="19" t="s">
        <v>372</v>
      </c>
      <c r="L111" s="19"/>
    </row>
    <row r="112" spans="1:12" s="2" customFormat="1" ht="15.75" customHeight="1">
      <c r="A112" s="19">
        <v>106</v>
      </c>
      <c r="B112" s="19" t="s">
        <v>151</v>
      </c>
      <c r="C112" s="20" t="s">
        <v>41</v>
      </c>
      <c r="D112" s="22">
        <v>2</v>
      </c>
      <c r="E112" s="22">
        <f t="shared" si="7"/>
        <v>324.79</v>
      </c>
      <c r="F112" s="22">
        <v>649.58</v>
      </c>
      <c r="G112" s="22"/>
      <c r="H112" s="22"/>
      <c r="I112" s="22"/>
      <c r="J112" s="28">
        <f t="shared" si="8"/>
        <v>-100</v>
      </c>
      <c r="K112" s="19" t="s">
        <v>372</v>
      </c>
      <c r="L112" s="19"/>
    </row>
    <row r="113" spans="1:12" s="2" customFormat="1" ht="15.75" customHeight="1">
      <c r="A113" s="19">
        <v>107</v>
      </c>
      <c r="B113" s="19" t="s">
        <v>152</v>
      </c>
      <c r="C113" s="20" t="s">
        <v>41</v>
      </c>
      <c r="D113" s="22">
        <v>16</v>
      </c>
      <c r="E113" s="22">
        <f t="shared" si="7"/>
        <v>44.98125</v>
      </c>
      <c r="F113" s="22">
        <v>719.7</v>
      </c>
      <c r="G113" s="22"/>
      <c r="H113" s="22"/>
      <c r="I113" s="22"/>
      <c r="J113" s="28">
        <f t="shared" si="8"/>
        <v>-100</v>
      </c>
      <c r="K113" s="19" t="s">
        <v>372</v>
      </c>
      <c r="L113" s="19"/>
    </row>
    <row r="114" spans="1:12" s="2" customFormat="1" ht="15.75" customHeight="1">
      <c r="A114" s="19">
        <v>108</v>
      </c>
      <c r="B114" s="19" t="s">
        <v>153</v>
      </c>
      <c r="C114" s="20" t="s">
        <v>41</v>
      </c>
      <c r="D114" s="22">
        <v>4</v>
      </c>
      <c r="E114" s="22">
        <f t="shared" si="7"/>
        <v>102.56</v>
      </c>
      <c r="F114" s="22">
        <v>410.24</v>
      </c>
      <c r="G114" s="22"/>
      <c r="H114" s="22"/>
      <c r="I114" s="22"/>
      <c r="J114" s="28">
        <f t="shared" si="8"/>
        <v>-100</v>
      </c>
      <c r="K114" s="19" t="s">
        <v>372</v>
      </c>
      <c r="L114" s="19"/>
    </row>
    <row r="115" spans="1:12" s="2" customFormat="1" ht="15.75" customHeight="1">
      <c r="A115" s="19">
        <v>109</v>
      </c>
      <c r="B115" s="19" t="s">
        <v>154</v>
      </c>
      <c r="C115" s="20" t="s">
        <v>41</v>
      </c>
      <c r="D115" s="22">
        <v>1</v>
      </c>
      <c r="E115" s="22">
        <f t="shared" si="7"/>
        <v>3272.65</v>
      </c>
      <c r="F115" s="22">
        <v>3272.65</v>
      </c>
      <c r="G115" s="22"/>
      <c r="H115" s="22"/>
      <c r="I115" s="22"/>
      <c r="J115" s="28">
        <f t="shared" si="8"/>
        <v>-100</v>
      </c>
      <c r="K115" s="19" t="s">
        <v>372</v>
      </c>
      <c r="L115" s="19"/>
    </row>
    <row r="116" spans="1:12" s="2" customFormat="1" ht="15.75" customHeight="1">
      <c r="A116" s="19">
        <v>110</v>
      </c>
      <c r="B116" s="19" t="s">
        <v>155</v>
      </c>
      <c r="C116" s="20" t="s">
        <v>41</v>
      </c>
      <c r="D116" s="22">
        <v>1</v>
      </c>
      <c r="E116" s="22">
        <f t="shared" si="7"/>
        <v>1619.66</v>
      </c>
      <c r="F116" s="22">
        <v>1619.66</v>
      </c>
      <c r="G116" s="22"/>
      <c r="H116" s="22"/>
      <c r="I116" s="22"/>
      <c r="J116" s="28">
        <f t="shared" si="8"/>
        <v>-100</v>
      </c>
      <c r="K116" s="19" t="s">
        <v>372</v>
      </c>
      <c r="L116" s="19"/>
    </row>
    <row r="117" spans="1:12" s="2" customFormat="1" ht="15.75" customHeight="1">
      <c r="A117" s="19">
        <v>111</v>
      </c>
      <c r="B117" s="19" t="s">
        <v>156</v>
      </c>
      <c r="C117" s="20" t="s">
        <v>157</v>
      </c>
      <c r="D117" s="22">
        <v>5</v>
      </c>
      <c r="E117" s="22">
        <f t="shared" si="7"/>
        <v>2706.542</v>
      </c>
      <c r="F117" s="22">
        <v>13532.71</v>
      </c>
      <c r="G117" s="22"/>
      <c r="H117" s="22"/>
      <c r="I117" s="22"/>
      <c r="J117" s="28">
        <f t="shared" si="8"/>
        <v>-100</v>
      </c>
      <c r="K117" s="19" t="s">
        <v>372</v>
      </c>
      <c r="L117" s="19"/>
    </row>
    <row r="118" spans="1:12" s="2" customFormat="1" ht="15.75" customHeight="1">
      <c r="A118" s="19">
        <v>112</v>
      </c>
      <c r="B118" s="19" t="s">
        <v>158</v>
      </c>
      <c r="C118" s="20" t="s">
        <v>157</v>
      </c>
      <c r="D118" s="22">
        <v>4</v>
      </c>
      <c r="E118" s="22">
        <f t="shared" si="7"/>
        <v>2815.53</v>
      </c>
      <c r="F118" s="22">
        <v>11262.12</v>
      </c>
      <c r="G118" s="22"/>
      <c r="H118" s="22"/>
      <c r="I118" s="22"/>
      <c r="J118" s="28">
        <f t="shared" si="8"/>
        <v>-100</v>
      </c>
      <c r="K118" s="19" t="s">
        <v>372</v>
      </c>
      <c r="L118" s="19"/>
    </row>
    <row r="119" spans="1:12" s="2" customFormat="1" ht="15.75" customHeight="1">
      <c r="A119" s="19">
        <v>113</v>
      </c>
      <c r="B119" s="19" t="s">
        <v>159</v>
      </c>
      <c r="C119" s="20" t="s">
        <v>41</v>
      </c>
      <c r="D119" s="22">
        <v>1</v>
      </c>
      <c r="E119" s="22">
        <f t="shared" si="7"/>
        <v>50</v>
      </c>
      <c r="F119" s="22">
        <v>50</v>
      </c>
      <c r="G119" s="22"/>
      <c r="H119" s="22"/>
      <c r="I119" s="22"/>
      <c r="J119" s="28">
        <f t="shared" si="8"/>
        <v>-100</v>
      </c>
      <c r="K119" s="19" t="s">
        <v>372</v>
      </c>
      <c r="L119" s="19"/>
    </row>
    <row r="120" spans="1:12" s="2" customFormat="1" ht="15.75" customHeight="1">
      <c r="A120" s="19">
        <v>114</v>
      </c>
      <c r="B120" s="19" t="s">
        <v>160</v>
      </c>
      <c r="C120" s="20" t="s">
        <v>41</v>
      </c>
      <c r="D120" s="22">
        <v>10</v>
      </c>
      <c r="E120" s="22">
        <f aca="true" t="shared" si="9" ref="E120:E154">F120/D120</f>
        <v>8.595</v>
      </c>
      <c r="F120" s="22">
        <v>85.95</v>
      </c>
      <c r="G120" s="22"/>
      <c r="H120" s="22"/>
      <c r="I120" s="22"/>
      <c r="J120" s="28">
        <f t="shared" si="8"/>
        <v>-100</v>
      </c>
      <c r="K120" s="19" t="s">
        <v>372</v>
      </c>
      <c r="L120" s="19"/>
    </row>
    <row r="121" spans="1:12" s="2" customFormat="1" ht="15.75" customHeight="1">
      <c r="A121" s="19">
        <v>115</v>
      </c>
      <c r="B121" s="19" t="s">
        <v>161</v>
      </c>
      <c r="C121" s="20" t="s">
        <v>41</v>
      </c>
      <c r="D121" s="22">
        <v>1</v>
      </c>
      <c r="E121" s="22">
        <f t="shared" si="9"/>
        <v>103.42</v>
      </c>
      <c r="F121" s="22">
        <v>103.42</v>
      </c>
      <c r="G121" s="22"/>
      <c r="H121" s="22"/>
      <c r="I121" s="22"/>
      <c r="J121" s="28">
        <f t="shared" si="8"/>
        <v>-100</v>
      </c>
      <c r="K121" s="19" t="s">
        <v>372</v>
      </c>
      <c r="L121" s="19"/>
    </row>
    <row r="122" spans="1:12" s="2" customFormat="1" ht="15.75" customHeight="1">
      <c r="A122" s="19">
        <v>116</v>
      </c>
      <c r="B122" s="19" t="s">
        <v>162</v>
      </c>
      <c r="C122" s="20" t="s">
        <v>41</v>
      </c>
      <c r="D122" s="22">
        <v>5</v>
      </c>
      <c r="E122" s="22">
        <f t="shared" si="9"/>
        <v>82.05</v>
      </c>
      <c r="F122" s="22">
        <v>410.25</v>
      </c>
      <c r="G122" s="22"/>
      <c r="H122" s="22"/>
      <c r="I122" s="22"/>
      <c r="J122" s="28">
        <f t="shared" si="8"/>
        <v>-100</v>
      </c>
      <c r="K122" s="19" t="s">
        <v>372</v>
      </c>
      <c r="L122" s="19"/>
    </row>
    <row r="123" spans="1:12" s="2" customFormat="1" ht="15.75" customHeight="1">
      <c r="A123" s="19">
        <v>117</v>
      </c>
      <c r="B123" s="19" t="s">
        <v>163</v>
      </c>
      <c r="C123" s="20" t="s">
        <v>41</v>
      </c>
      <c r="D123" s="22">
        <v>2</v>
      </c>
      <c r="E123" s="22">
        <f t="shared" si="9"/>
        <v>82.05</v>
      </c>
      <c r="F123" s="22">
        <v>164.1</v>
      </c>
      <c r="G123" s="22"/>
      <c r="H123" s="22"/>
      <c r="I123" s="22"/>
      <c r="J123" s="28">
        <f t="shared" si="8"/>
        <v>-100</v>
      </c>
      <c r="K123" s="19" t="s">
        <v>372</v>
      </c>
      <c r="L123" s="19"/>
    </row>
    <row r="124" spans="1:12" s="2" customFormat="1" ht="15.75" customHeight="1">
      <c r="A124" s="19">
        <v>118</v>
      </c>
      <c r="B124" s="19" t="s">
        <v>164</v>
      </c>
      <c r="C124" s="20" t="s">
        <v>41</v>
      </c>
      <c r="D124" s="22">
        <v>3</v>
      </c>
      <c r="E124" s="22">
        <f t="shared" si="9"/>
        <v>85.08333333333333</v>
      </c>
      <c r="F124" s="22">
        <v>255.25</v>
      </c>
      <c r="G124" s="22"/>
      <c r="H124" s="22"/>
      <c r="I124" s="22"/>
      <c r="J124" s="28">
        <f t="shared" si="8"/>
        <v>-100</v>
      </c>
      <c r="K124" s="19" t="s">
        <v>372</v>
      </c>
      <c r="L124" s="19"/>
    </row>
    <row r="125" spans="1:12" s="2" customFormat="1" ht="15.75" customHeight="1">
      <c r="A125" s="19">
        <v>119</v>
      </c>
      <c r="B125" s="19" t="s">
        <v>165</v>
      </c>
      <c r="C125" s="20" t="s">
        <v>41</v>
      </c>
      <c r="D125" s="22">
        <v>4</v>
      </c>
      <c r="E125" s="22">
        <f t="shared" si="9"/>
        <v>10.26</v>
      </c>
      <c r="F125" s="22">
        <v>41.04</v>
      </c>
      <c r="G125" s="22"/>
      <c r="H125" s="22"/>
      <c r="I125" s="22"/>
      <c r="J125" s="28">
        <f t="shared" si="8"/>
        <v>-100</v>
      </c>
      <c r="K125" s="19" t="s">
        <v>372</v>
      </c>
      <c r="L125" s="19"/>
    </row>
    <row r="126" spans="1:12" s="2" customFormat="1" ht="15.75" customHeight="1">
      <c r="A126" s="19">
        <v>120</v>
      </c>
      <c r="B126" s="19" t="s">
        <v>166</v>
      </c>
      <c r="C126" s="20" t="s">
        <v>41</v>
      </c>
      <c r="D126" s="22">
        <v>2</v>
      </c>
      <c r="E126" s="22">
        <f t="shared" si="9"/>
        <v>50</v>
      </c>
      <c r="F126" s="22">
        <v>100</v>
      </c>
      <c r="G126" s="22"/>
      <c r="H126" s="22"/>
      <c r="I126" s="22"/>
      <c r="J126" s="28">
        <f t="shared" si="8"/>
        <v>-100</v>
      </c>
      <c r="K126" s="19" t="s">
        <v>372</v>
      </c>
      <c r="L126" s="19"/>
    </row>
    <row r="127" spans="1:12" s="2" customFormat="1" ht="15.75" customHeight="1">
      <c r="A127" s="19">
        <v>121</v>
      </c>
      <c r="B127" s="19" t="s">
        <v>167</v>
      </c>
      <c r="C127" s="20" t="s">
        <v>41</v>
      </c>
      <c r="D127" s="22">
        <v>3</v>
      </c>
      <c r="E127" s="22">
        <f t="shared" si="9"/>
        <v>42.73333333333333</v>
      </c>
      <c r="F127" s="22">
        <v>128.2</v>
      </c>
      <c r="G127" s="22"/>
      <c r="H127" s="22"/>
      <c r="I127" s="22"/>
      <c r="J127" s="28">
        <f t="shared" si="8"/>
        <v>-100</v>
      </c>
      <c r="K127" s="19" t="s">
        <v>372</v>
      </c>
      <c r="L127" s="19"/>
    </row>
    <row r="128" spans="1:12" s="2" customFormat="1" ht="15.75" customHeight="1">
      <c r="A128" s="19">
        <v>122</v>
      </c>
      <c r="B128" s="19" t="s">
        <v>168</v>
      </c>
      <c r="C128" s="20" t="s">
        <v>41</v>
      </c>
      <c r="D128" s="22">
        <v>1</v>
      </c>
      <c r="E128" s="22">
        <f t="shared" si="9"/>
        <v>135.04</v>
      </c>
      <c r="F128" s="22">
        <v>135.04</v>
      </c>
      <c r="G128" s="22"/>
      <c r="H128" s="22"/>
      <c r="I128" s="22"/>
      <c r="J128" s="28">
        <f t="shared" si="8"/>
        <v>-100</v>
      </c>
      <c r="K128" s="19" t="s">
        <v>372</v>
      </c>
      <c r="L128" s="19"/>
    </row>
    <row r="129" spans="1:12" s="2" customFormat="1" ht="15.75" customHeight="1">
      <c r="A129" s="19">
        <v>123</v>
      </c>
      <c r="B129" s="19" t="s">
        <v>169</v>
      </c>
      <c r="C129" s="20" t="s">
        <v>41</v>
      </c>
      <c r="D129" s="22">
        <v>2</v>
      </c>
      <c r="E129" s="22">
        <f t="shared" si="9"/>
        <v>60.475</v>
      </c>
      <c r="F129" s="22">
        <v>120.95</v>
      </c>
      <c r="G129" s="22"/>
      <c r="H129" s="22"/>
      <c r="I129" s="22"/>
      <c r="J129" s="28">
        <f t="shared" si="8"/>
        <v>-100</v>
      </c>
      <c r="K129" s="19" t="s">
        <v>372</v>
      </c>
      <c r="L129" s="19"/>
    </row>
    <row r="130" spans="1:12" s="2" customFormat="1" ht="15.75" customHeight="1">
      <c r="A130" s="19">
        <v>124</v>
      </c>
      <c r="B130" s="19" t="s">
        <v>170</v>
      </c>
      <c r="C130" s="20" t="s">
        <v>41</v>
      </c>
      <c r="D130" s="22">
        <v>4</v>
      </c>
      <c r="E130" s="22">
        <f t="shared" si="9"/>
        <v>95</v>
      </c>
      <c r="F130" s="22">
        <v>380</v>
      </c>
      <c r="G130" s="22"/>
      <c r="H130" s="22"/>
      <c r="I130" s="22"/>
      <c r="J130" s="28">
        <f t="shared" si="8"/>
        <v>-100</v>
      </c>
      <c r="K130" s="19" t="s">
        <v>372</v>
      </c>
      <c r="L130" s="19"/>
    </row>
    <row r="131" spans="1:12" s="2" customFormat="1" ht="15.75" customHeight="1">
      <c r="A131" s="19">
        <v>125</v>
      </c>
      <c r="B131" s="19" t="s">
        <v>171</v>
      </c>
      <c r="C131" s="20" t="s">
        <v>41</v>
      </c>
      <c r="D131" s="22">
        <v>7</v>
      </c>
      <c r="E131" s="22">
        <f t="shared" si="9"/>
        <v>15.314285714285715</v>
      </c>
      <c r="F131" s="22">
        <v>107.2</v>
      </c>
      <c r="G131" s="22"/>
      <c r="H131" s="22"/>
      <c r="I131" s="22"/>
      <c r="J131" s="28">
        <f t="shared" si="8"/>
        <v>-100</v>
      </c>
      <c r="K131" s="19" t="s">
        <v>372</v>
      </c>
      <c r="L131" s="19"/>
    </row>
    <row r="132" spans="1:12" s="2" customFormat="1" ht="15.75" customHeight="1">
      <c r="A132" s="19">
        <v>126</v>
      </c>
      <c r="B132" s="19" t="s">
        <v>172</v>
      </c>
      <c r="C132" s="20" t="s">
        <v>41</v>
      </c>
      <c r="D132" s="22">
        <v>3</v>
      </c>
      <c r="E132" s="22">
        <f t="shared" si="9"/>
        <v>25.64</v>
      </c>
      <c r="F132" s="22">
        <v>76.92</v>
      </c>
      <c r="G132" s="22"/>
      <c r="H132" s="22"/>
      <c r="I132" s="22"/>
      <c r="J132" s="28">
        <f t="shared" si="8"/>
        <v>-100</v>
      </c>
      <c r="K132" s="19" t="s">
        <v>372</v>
      </c>
      <c r="L132" s="19"/>
    </row>
    <row r="133" spans="1:12" s="2" customFormat="1" ht="15.75" customHeight="1">
      <c r="A133" s="19">
        <v>127</v>
      </c>
      <c r="B133" s="19" t="s">
        <v>173</v>
      </c>
      <c r="C133" s="20" t="s">
        <v>41</v>
      </c>
      <c r="D133" s="22">
        <v>2</v>
      </c>
      <c r="E133" s="22">
        <f t="shared" si="9"/>
        <v>76.925</v>
      </c>
      <c r="F133" s="22">
        <v>153.85</v>
      </c>
      <c r="G133" s="22"/>
      <c r="H133" s="22"/>
      <c r="I133" s="22"/>
      <c r="J133" s="28">
        <f t="shared" si="8"/>
        <v>-100</v>
      </c>
      <c r="K133" s="19" t="s">
        <v>372</v>
      </c>
      <c r="L133" s="19"/>
    </row>
    <row r="134" spans="1:12" s="2" customFormat="1" ht="15.75" customHeight="1">
      <c r="A134" s="19">
        <v>128</v>
      </c>
      <c r="B134" s="19" t="s">
        <v>174</v>
      </c>
      <c r="C134" s="20" t="s">
        <v>41</v>
      </c>
      <c r="D134" s="22">
        <v>4</v>
      </c>
      <c r="E134" s="22">
        <f t="shared" si="9"/>
        <v>168.9</v>
      </c>
      <c r="F134" s="22">
        <v>675.6</v>
      </c>
      <c r="G134" s="22"/>
      <c r="H134" s="22"/>
      <c r="I134" s="22"/>
      <c r="J134" s="28">
        <f t="shared" si="8"/>
        <v>-100</v>
      </c>
      <c r="K134" s="19" t="s">
        <v>372</v>
      </c>
      <c r="L134" s="19"/>
    </row>
    <row r="135" spans="1:12" s="2" customFormat="1" ht="15.75" customHeight="1">
      <c r="A135" s="19">
        <v>129</v>
      </c>
      <c r="B135" s="19" t="s">
        <v>175</v>
      </c>
      <c r="C135" s="20" t="s">
        <v>41</v>
      </c>
      <c r="D135" s="22">
        <v>1</v>
      </c>
      <c r="E135" s="22">
        <f t="shared" si="9"/>
        <v>280.34</v>
      </c>
      <c r="F135" s="22">
        <v>280.34</v>
      </c>
      <c r="G135" s="22"/>
      <c r="H135" s="22"/>
      <c r="I135" s="22"/>
      <c r="J135" s="28">
        <f aca="true" t="shared" si="10" ref="J135:J166">IF(F135=0,"",(I135-F135)/F135*100)</f>
        <v>-100</v>
      </c>
      <c r="K135" s="19" t="s">
        <v>372</v>
      </c>
      <c r="L135" s="19"/>
    </row>
    <row r="136" spans="1:12" s="2" customFormat="1" ht="15.75" customHeight="1">
      <c r="A136" s="19">
        <v>130</v>
      </c>
      <c r="B136" s="19" t="s">
        <v>176</v>
      </c>
      <c r="C136" s="20" t="s">
        <v>41</v>
      </c>
      <c r="D136" s="22">
        <v>2</v>
      </c>
      <c r="E136" s="22">
        <f t="shared" si="9"/>
        <v>239.32</v>
      </c>
      <c r="F136" s="22">
        <v>478.64</v>
      </c>
      <c r="G136" s="22"/>
      <c r="H136" s="22"/>
      <c r="I136" s="22"/>
      <c r="J136" s="28">
        <f t="shared" si="10"/>
        <v>-100</v>
      </c>
      <c r="K136" s="19" t="s">
        <v>372</v>
      </c>
      <c r="L136" s="19"/>
    </row>
    <row r="137" spans="1:12" s="2" customFormat="1" ht="15.75" customHeight="1">
      <c r="A137" s="19">
        <v>131</v>
      </c>
      <c r="B137" s="19" t="s">
        <v>177</v>
      </c>
      <c r="C137" s="20" t="s">
        <v>41</v>
      </c>
      <c r="D137" s="22">
        <v>3</v>
      </c>
      <c r="E137" s="22">
        <f t="shared" si="9"/>
        <v>25.64</v>
      </c>
      <c r="F137" s="22">
        <v>76.92</v>
      </c>
      <c r="G137" s="22"/>
      <c r="H137" s="22"/>
      <c r="I137" s="22"/>
      <c r="J137" s="28">
        <f t="shared" si="10"/>
        <v>-100</v>
      </c>
      <c r="K137" s="19" t="s">
        <v>372</v>
      </c>
      <c r="L137" s="19"/>
    </row>
    <row r="138" spans="1:12" s="2" customFormat="1" ht="15.75" customHeight="1">
      <c r="A138" s="19">
        <v>132</v>
      </c>
      <c r="B138" s="19" t="s">
        <v>178</v>
      </c>
      <c r="C138" s="20" t="s">
        <v>41</v>
      </c>
      <c r="D138" s="22">
        <v>3</v>
      </c>
      <c r="E138" s="22">
        <f t="shared" si="9"/>
        <v>196.58</v>
      </c>
      <c r="F138" s="22">
        <v>589.74</v>
      </c>
      <c r="G138" s="22"/>
      <c r="H138" s="22"/>
      <c r="I138" s="22"/>
      <c r="J138" s="28">
        <f t="shared" si="10"/>
        <v>-100</v>
      </c>
      <c r="K138" s="19" t="s">
        <v>372</v>
      </c>
      <c r="L138" s="19"/>
    </row>
    <row r="139" spans="1:12" s="2" customFormat="1" ht="15.75" customHeight="1">
      <c r="A139" s="19">
        <v>133</v>
      </c>
      <c r="B139" s="19" t="s">
        <v>179</v>
      </c>
      <c r="C139" s="20" t="s">
        <v>41</v>
      </c>
      <c r="D139" s="22">
        <v>12</v>
      </c>
      <c r="E139" s="22">
        <f t="shared" si="9"/>
        <v>12.820833333333333</v>
      </c>
      <c r="F139" s="22">
        <v>153.85</v>
      </c>
      <c r="G139" s="22"/>
      <c r="H139" s="22"/>
      <c r="I139" s="22"/>
      <c r="J139" s="28">
        <f t="shared" si="10"/>
        <v>-100</v>
      </c>
      <c r="K139" s="19" t="s">
        <v>372</v>
      </c>
      <c r="L139" s="19"/>
    </row>
    <row r="140" spans="1:12" s="2" customFormat="1" ht="15.75" customHeight="1">
      <c r="A140" s="19">
        <v>134</v>
      </c>
      <c r="B140" s="19" t="s">
        <v>180</v>
      </c>
      <c r="C140" s="20" t="s">
        <v>41</v>
      </c>
      <c r="D140" s="22">
        <v>2</v>
      </c>
      <c r="E140" s="22">
        <f t="shared" si="9"/>
        <v>933.43</v>
      </c>
      <c r="F140" s="22">
        <v>1866.86</v>
      </c>
      <c r="G140" s="22"/>
      <c r="H140" s="22"/>
      <c r="I140" s="22"/>
      <c r="J140" s="28">
        <f t="shared" si="10"/>
        <v>-100</v>
      </c>
      <c r="K140" s="19" t="s">
        <v>372</v>
      </c>
      <c r="L140" s="19"/>
    </row>
    <row r="141" spans="1:12" s="2" customFormat="1" ht="15.75" customHeight="1">
      <c r="A141" s="19">
        <v>135</v>
      </c>
      <c r="B141" s="19" t="s">
        <v>181</v>
      </c>
      <c r="C141" s="20" t="s">
        <v>41</v>
      </c>
      <c r="D141" s="22">
        <v>4</v>
      </c>
      <c r="E141" s="22">
        <f t="shared" si="9"/>
        <v>2355.97</v>
      </c>
      <c r="F141" s="22">
        <v>9423.88</v>
      </c>
      <c r="G141" s="22"/>
      <c r="H141" s="22"/>
      <c r="I141" s="22"/>
      <c r="J141" s="28">
        <f t="shared" si="10"/>
        <v>-100</v>
      </c>
      <c r="K141" s="19" t="s">
        <v>372</v>
      </c>
      <c r="L141" s="19"/>
    </row>
    <row r="142" spans="1:12" s="2" customFormat="1" ht="15.75" customHeight="1">
      <c r="A142" s="19">
        <v>136</v>
      </c>
      <c r="B142" s="19" t="s">
        <v>182</v>
      </c>
      <c r="C142" s="20" t="s">
        <v>41</v>
      </c>
      <c r="D142" s="22">
        <v>4</v>
      </c>
      <c r="E142" s="22">
        <f t="shared" si="9"/>
        <v>2763.825</v>
      </c>
      <c r="F142" s="22">
        <v>11055.3</v>
      </c>
      <c r="G142" s="22"/>
      <c r="H142" s="22"/>
      <c r="I142" s="22"/>
      <c r="J142" s="28">
        <f t="shared" si="10"/>
        <v>-100</v>
      </c>
      <c r="K142" s="19" t="s">
        <v>372</v>
      </c>
      <c r="L142" s="19"/>
    </row>
    <row r="143" spans="1:12" s="2" customFormat="1" ht="15.75" customHeight="1">
      <c r="A143" s="19">
        <v>137</v>
      </c>
      <c r="B143" s="19" t="s">
        <v>183</v>
      </c>
      <c r="C143" s="20" t="s">
        <v>41</v>
      </c>
      <c r="D143" s="22">
        <v>1</v>
      </c>
      <c r="E143" s="22">
        <f t="shared" si="9"/>
        <v>2970</v>
      </c>
      <c r="F143" s="22">
        <v>2970</v>
      </c>
      <c r="G143" s="22"/>
      <c r="H143" s="22"/>
      <c r="I143" s="22"/>
      <c r="J143" s="28">
        <f t="shared" si="10"/>
        <v>-100</v>
      </c>
      <c r="K143" s="19" t="s">
        <v>372</v>
      </c>
      <c r="L143" s="19"/>
    </row>
    <row r="144" spans="1:12" s="2" customFormat="1" ht="15.75" customHeight="1">
      <c r="A144" s="19">
        <v>138</v>
      </c>
      <c r="B144" s="19" t="s">
        <v>184</v>
      </c>
      <c r="C144" s="20" t="s">
        <v>41</v>
      </c>
      <c r="D144" s="22">
        <v>4</v>
      </c>
      <c r="E144" s="22">
        <f t="shared" si="9"/>
        <v>25.065</v>
      </c>
      <c r="F144" s="22">
        <v>100.26</v>
      </c>
      <c r="G144" s="22"/>
      <c r="H144" s="22"/>
      <c r="I144" s="22"/>
      <c r="J144" s="28">
        <f t="shared" si="10"/>
        <v>-100</v>
      </c>
      <c r="K144" s="19" t="s">
        <v>372</v>
      </c>
      <c r="L144" s="19"/>
    </row>
    <row r="145" spans="1:12" s="2" customFormat="1" ht="15.75" customHeight="1">
      <c r="A145" s="19">
        <v>139</v>
      </c>
      <c r="B145" s="19" t="s">
        <v>185</v>
      </c>
      <c r="C145" s="20" t="s">
        <v>41</v>
      </c>
      <c r="D145" s="22">
        <v>9</v>
      </c>
      <c r="E145" s="22">
        <f t="shared" si="9"/>
        <v>35</v>
      </c>
      <c r="F145" s="22">
        <v>315</v>
      </c>
      <c r="G145" s="22"/>
      <c r="H145" s="22"/>
      <c r="I145" s="22"/>
      <c r="J145" s="28">
        <f t="shared" si="10"/>
        <v>-100</v>
      </c>
      <c r="K145" s="19" t="s">
        <v>372</v>
      </c>
      <c r="L145" s="19"/>
    </row>
    <row r="146" spans="1:12" s="2" customFormat="1" ht="15.75" customHeight="1">
      <c r="A146" s="19">
        <v>140</v>
      </c>
      <c r="B146" s="19" t="s">
        <v>186</v>
      </c>
      <c r="C146" s="20" t="s">
        <v>41</v>
      </c>
      <c r="D146" s="22">
        <v>3</v>
      </c>
      <c r="E146" s="22">
        <f t="shared" si="9"/>
        <v>105.77333333333333</v>
      </c>
      <c r="F146" s="22">
        <v>317.32</v>
      </c>
      <c r="G146" s="22"/>
      <c r="H146" s="22"/>
      <c r="I146" s="22"/>
      <c r="J146" s="28">
        <f t="shared" si="10"/>
        <v>-100</v>
      </c>
      <c r="K146" s="19" t="s">
        <v>372</v>
      </c>
      <c r="L146" s="19"/>
    </row>
    <row r="147" spans="1:12" s="2" customFormat="1" ht="15.75" customHeight="1">
      <c r="A147" s="19">
        <v>141</v>
      </c>
      <c r="B147" s="19" t="s">
        <v>187</v>
      </c>
      <c r="C147" s="20" t="s">
        <v>41</v>
      </c>
      <c r="D147" s="22">
        <v>2</v>
      </c>
      <c r="E147" s="22">
        <f t="shared" si="9"/>
        <v>166.665</v>
      </c>
      <c r="F147" s="22">
        <v>333.33</v>
      </c>
      <c r="G147" s="22"/>
      <c r="H147" s="22"/>
      <c r="I147" s="22"/>
      <c r="J147" s="28">
        <f t="shared" si="10"/>
        <v>-100</v>
      </c>
      <c r="K147" s="19" t="s">
        <v>372</v>
      </c>
      <c r="L147" s="19"/>
    </row>
    <row r="148" spans="1:12" s="2" customFormat="1" ht="15.75" customHeight="1">
      <c r="A148" s="19">
        <v>142</v>
      </c>
      <c r="B148" s="19" t="s">
        <v>188</v>
      </c>
      <c r="C148" s="20" t="s">
        <v>41</v>
      </c>
      <c r="D148" s="22">
        <v>2</v>
      </c>
      <c r="E148" s="22">
        <f t="shared" si="9"/>
        <v>299.15</v>
      </c>
      <c r="F148" s="22">
        <v>598.3</v>
      </c>
      <c r="G148" s="22"/>
      <c r="H148" s="22"/>
      <c r="I148" s="22"/>
      <c r="J148" s="28">
        <f t="shared" si="10"/>
        <v>-100</v>
      </c>
      <c r="K148" s="19" t="s">
        <v>372</v>
      </c>
      <c r="L148" s="19"/>
    </row>
    <row r="149" spans="1:12" s="2" customFormat="1" ht="15.75" customHeight="1">
      <c r="A149" s="19">
        <v>143</v>
      </c>
      <c r="B149" s="19" t="s">
        <v>189</v>
      </c>
      <c r="C149" s="20" t="s">
        <v>41</v>
      </c>
      <c r="D149" s="22">
        <v>3</v>
      </c>
      <c r="E149" s="22">
        <f t="shared" si="9"/>
        <v>115.38</v>
      </c>
      <c r="F149" s="22">
        <v>346.14</v>
      </c>
      <c r="G149" s="22"/>
      <c r="H149" s="22"/>
      <c r="I149" s="22"/>
      <c r="J149" s="28">
        <f t="shared" si="10"/>
        <v>-100</v>
      </c>
      <c r="K149" s="19" t="s">
        <v>372</v>
      </c>
      <c r="L149" s="19"/>
    </row>
    <row r="150" spans="1:12" s="2" customFormat="1" ht="15.75" customHeight="1">
      <c r="A150" s="19">
        <v>144</v>
      </c>
      <c r="B150" s="19" t="s">
        <v>190</v>
      </c>
      <c r="C150" s="20" t="s">
        <v>41</v>
      </c>
      <c r="D150" s="22">
        <v>7</v>
      </c>
      <c r="E150" s="22">
        <f t="shared" si="9"/>
        <v>169.23</v>
      </c>
      <c r="F150" s="22">
        <v>1184.61</v>
      </c>
      <c r="G150" s="22"/>
      <c r="H150" s="22"/>
      <c r="I150" s="22"/>
      <c r="J150" s="28">
        <f t="shared" si="10"/>
        <v>-100</v>
      </c>
      <c r="K150" s="19" t="s">
        <v>372</v>
      </c>
      <c r="L150" s="19"/>
    </row>
    <row r="151" spans="1:12" s="2" customFormat="1" ht="15.75" customHeight="1">
      <c r="A151" s="19">
        <v>145</v>
      </c>
      <c r="B151" s="19" t="s">
        <v>191</v>
      </c>
      <c r="C151" s="20" t="s">
        <v>41</v>
      </c>
      <c r="D151" s="22">
        <v>3</v>
      </c>
      <c r="E151" s="22">
        <f t="shared" si="9"/>
        <v>168</v>
      </c>
      <c r="F151" s="22">
        <v>504</v>
      </c>
      <c r="G151" s="22"/>
      <c r="H151" s="22"/>
      <c r="I151" s="22"/>
      <c r="J151" s="28">
        <f t="shared" si="10"/>
        <v>-100</v>
      </c>
      <c r="K151" s="19" t="s">
        <v>372</v>
      </c>
      <c r="L151" s="19"/>
    </row>
    <row r="152" spans="1:12" s="2" customFormat="1" ht="15.75" customHeight="1">
      <c r="A152" s="19">
        <v>146</v>
      </c>
      <c r="B152" s="19" t="s">
        <v>192</v>
      </c>
      <c r="C152" s="20" t="s">
        <v>41</v>
      </c>
      <c r="D152" s="22">
        <v>1</v>
      </c>
      <c r="E152" s="22">
        <f t="shared" si="9"/>
        <v>216.24</v>
      </c>
      <c r="F152" s="22">
        <v>216.24</v>
      </c>
      <c r="G152" s="22"/>
      <c r="H152" s="22"/>
      <c r="I152" s="22"/>
      <c r="J152" s="28">
        <f t="shared" si="10"/>
        <v>-100</v>
      </c>
      <c r="K152" s="19" t="s">
        <v>372</v>
      </c>
      <c r="L152" s="19"/>
    </row>
    <row r="153" spans="1:12" s="2" customFormat="1" ht="15.75" customHeight="1">
      <c r="A153" s="19">
        <v>147</v>
      </c>
      <c r="B153" s="19" t="s">
        <v>193</v>
      </c>
      <c r="C153" s="20" t="s">
        <v>41</v>
      </c>
      <c r="D153" s="22">
        <v>4</v>
      </c>
      <c r="E153" s="22">
        <f t="shared" si="9"/>
        <v>188.4</v>
      </c>
      <c r="F153" s="22">
        <v>753.6</v>
      </c>
      <c r="G153" s="22"/>
      <c r="H153" s="22"/>
      <c r="I153" s="22"/>
      <c r="J153" s="28">
        <f t="shared" si="10"/>
        <v>-100</v>
      </c>
      <c r="K153" s="19" t="s">
        <v>372</v>
      </c>
      <c r="L153" s="19"/>
    </row>
    <row r="154" spans="1:12" s="2" customFormat="1" ht="15.75" customHeight="1">
      <c r="A154" s="19">
        <v>148</v>
      </c>
      <c r="B154" s="19" t="s">
        <v>194</v>
      </c>
      <c r="C154" s="20" t="s">
        <v>41</v>
      </c>
      <c r="D154" s="22">
        <v>1</v>
      </c>
      <c r="E154" s="22">
        <f t="shared" si="9"/>
        <v>127</v>
      </c>
      <c r="F154" s="22">
        <v>127</v>
      </c>
      <c r="G154" s="22"/>
      <c r="H154" s="22"/>
      <c r="I154" s="22"/>
      <c r="J154" s="28">
        <f t="shared" si="10"/>
        <v>-100</v>
      </c>
      <c r="K154" s="19" t="s">
        <v>372</v>
      </c>
      <c r="L154" s="19"/>
    </row>
    <row r="155" spans="1:12" s="2" customFormat="1" ht="15.75" customHeight="1">
      <c r="A155" s="19">
        <v>149</v>
      </c>
      <c r="B155" s="19" t="s">
        <v>195</v>
      </c>
      <c r="C155" s="20" t="s">
        <v>41</v>
      </c>
      <c r="D155" s="22">
        <v>1</v>
      </c>
      <c r="E155" s="22">
        <f aca="true" t="shared" si="11" ref="E155:E188">F155/D155</f>
        <v>97.5</v>
      </c>
      <c r="F155" s="22">
        <v>97.5</v>
      </c>
      <c r="G155" s="22"/>
      <c r="H155" s="22"/>
      <c r="I155" s="22"/>
      <c r="J155" s="28">
        <f t="shared" si="10"/>
        <v>-100</v>
      </c>
      <c r="K155" s="19" t="s">
        <v>372</v>
      </c>
      <c r="L155" s="19"/>
    </row>
    <row r="156" spans="1:12" s="2" customFormat="1" ht="15.75" customHeight="1">
      <c r="A156" s="19">
        <v>150</v>
      </c>
      <c r="B156" s="19" t="s">
        <v>196</v>
      </c>
      <c r="C156" s="20" t="s">
        <v>41</v>
      </c>
      <c r="D156" s="22">
        <v>1</v>
      </c>
      <c r="E156" s="22">
        <f t="shared" si="11"/>
        <v>140</v>
      </c>
      <c r="F156" s="22">
        <v>140</v>
      </c>
      <c r="G156" s="22"/>
      <c r="H156" s="22"/>
      <c r="I156" s="22"/>
      <c r="J156" s="28">
        <f t="shared" si="10"/>
        <v>-100</v>
      </c>
      <c r="K156" s="19" t="s">
        <v>372</v>
      </c>
      <c r="L156" s="19"/>
    </row>
    <row r="157" spans="1:12" s="2" customFormat="1" ht="15.75" customHeight="1">
      <c r="A157" s="19">
        <v>151</v>
      </c>
      <c r="B157" s="19" t="s">
        <v>197</v>
      </c>
      <c r="C157" s="20" t="s">
        <v>70</v>
      </c>
      <c r="D157" s="22">
        <v>1</v>
      </c>
      <c r="E157" s="22">
        <f t="shared" si="11"/>
        <v>2500</v>
      </c>
      <c r="F157" s="22">
        <v>2500</v>
      </c>
      <c r="G157" s="22"/>
      <c r="H157" s="22"/>
      <c r="I157" s="22"/>
      <c r="J157" s="28">
        <f t="shared" si="10"/>
        <v>-100</v>
      </c>
      <c r="K157" s="19" t="s">
        <v>372</v>
      </c>
      <c r="L157" s="19"/>
    </row>
    <row r="158" spans="1:12" s="2" customFormat="1" ht="15.75" customHeight="1">
      <c r="A158" s="19">
        <v>152</v>
      </c>
      <c r="B158" s="19" t="s">
        <v>198</v>
      </c>
      <c r="C158" s="20" t="s">
        <v>41</v>
      </c>
      <c r="D158" s="22">
        <v>3</v>
      </c>
      <c r="E158" s="22">
        <f t="shared" si="11"/>
        <v>83.33333333333333</v>
      </c>
      <c r="F158" s="22">
        <v>250</v>
      </c>
      <c r="G158" s="22"/>
      <c r="H158" s="22"/>
      <c r="I158" s="22"/>
      <c r="J158" s="28">
        <f t="shared" si="10"/>
        <v>-100</v>
      </c>
      <c r="K158" s="19" t="s">
        <v>372</v>
      </c>
      <c r="L158" s="19"/>
    </row>
    <row r="159" spans="1:12" s="2" customFormat="1" ht="15.75" customHeight="1">
      <c r="A159" s="19">
        <v>153</v>
      </c>
      <c r="B159" s="19" t="s">
        <v>199</v>
      </c>
      <c r="C159" s="20" t="s">
        <v>70</v>
      </c>
      <c r="D159" s="22">
        <v>2</v>
      </c>
      <c r="E159" s="22">
        <f t="shared" si="11"/>
        <v>1217.95</v>
      </c>
      <c r="F159" s="22">
        <v>2435.9</v>
      </c>
      <c r="G159" s="22"/>
      <c r="H159" s="22"/>
      <c r="I159" s="22"/>
      <c r="J159" s="28">
        <f t="shared" si="10"/>
        <v>-100</v>
      </c>
      <c r="K159" s="19" t="s">
        <v>372</v>
      </c>
      <c r="L159" s="19"/>
    </row>
    <row r="160" spans="1:12" s="2" customFormat="1" ht="15.75" customHeight="1">
      <c r="A160" s="19">
        <v>154</v>
      </c>
      <c r="B160" s="19" t="s">
        <v>200</v>
      </c>
      <c r="C160" s="20" t="s">
        <v>41</v>
      </c>
      <c r="D160" s="22">
        <v>3</v>
      </c>
      <c r="E160" s="22">
        <f t="shared" si="11"/>
        <v>5</v>
      </c>
      <c r="F160" s="22">
        <v>15</v>
      </c>
      <c r="G160" s="22"/>
      <c r="H160" s="22"/>
      <c r="I160" s="22"/>
      <c r="J160" s="28">
        <f t="shared" si="10"/>
        <v>-100</v>
      </c>
      <c r="K160" s="19" t="s">
        <v>372</v>
      </c>
      <c r="L160" s="19"/>
    </row>
    <row r="161" spans="1:12" s="2" customFormat="1" ht="15.75" customHeight="1">
      <c r="A161" s="19">
        <v>155</v>
      </c>
      <c r="B161" s="19" t="s">
        <v>201</v>
      </c>
      <c r="C161" s="20" t="s">
        <v>41</v>
      </c>
      <c r="D161" s="22">
        <v>9</v>
      </c>
      <c r="E161" s="22">
        <f t="shared" si="11"/>
        <v>3580.3244444444445</v>
      </c>
      <c r="F161" s="22">
        <v>32222.92</v>
      </c>
      <c r="G161" s="22"/>
      <c r="H161" s="22"/>
      <c r="I161" s="22"/>
      <c r="J161" s="28">
        <f t="shared" si="10"/>
        <v>-100</v>
      </c>
      <c r="K161" s="19" t="s">
        <v>372</v>
      </c>
      <c r="L161" s="19"/>
    </row>
    <row r="162" spans="1:12" s="2" customFormat="1" ht="15.75" customHeight="1">
      <c r="A162" s="19">
        <v>156</v>
      </c>
      <c r="B162" s="19" t="s">
        <v>202</v>
      </c>
      <c r="C162" s="20" t="s">
        <v>41</v>
      </c>
      <c r="D162" s="22">
        <v>20</v>
      </c>
      <c r="E162" s="22">
        <f t="shared" si="11"/>
        <v>290.9625</v>
      </c>
      <c r="F162" s="22">
        <v>5819.25</v>
      </c>
      <c r="G162" s="22"/>
      <c r="H162" s="22"/>
      <c r="I162" s="22"/>
      <c r="J162" s="28">
        <f t="shared" si="10"/>
        <v>-100</v>
      </c>
      <c r="K162" s="19" t="s">
        <v>372</v>
      </c>
      <c r="L162" s="19"/>
    </row>
    <row r="163" spans="1:12" s="2" customFormat="1" ht="15.75" customHeight="1">
      <c r="A163" s="19">
        <v>157</v>
      </c>
      <c r="B163" s="19" t="s">
        <v>203</v>
      </c>
      <c r="C163" s="20" t="s">
        <v>41</v>
      </c>
      <c r="D163" s="22">
        <v>38</v>
      </c>
      <c r="E163" s="22">
        <f t="shared" si="11"/>
        <v>379.84999999999997</v>
      </c>
      <c r="F163" s="22">
        <v>14434.3</v>
      </c>
      <c r="G163" s="22"/>
      <c r="H163" s="22"/>
      <c r="I163" s="22"/>
      <c r="J163" s="28">
        <f t="shared" si="10"/>
        <v>-100</v>
      </c>
      <c r="K163" s="19" t="s">
        <v>372</v>
      </c>
      <c r="L163" s="19"/>
    </row>
    <row r="164" spans="1:12" s="2" customFormat="1" ht="15.75" customHeight="1">
      <c r="A164" s="19">
        <v>158</v>
      </c>
      <c r="B164" s="19" t="s">
        <v>204</v>
      </c>
      <c r="C164" s="20" t="s">
        <v>41</v>
      </c>
      <c r="D164" s="22">
        <v>19</v>
      </c>
      <c r="E164" s="22">
        <f t="shared" si="11"/>
        <v>1671.34</v>
      </c>
      <c r="F164" s="22">
        <v>31755.46</v>
      </c>
      <c r="G164" s="22"/>
      <c r="H164" s="22"/>
      <c r="I164" s="22"/>
      <c r="J164" s="28">
        <f t="shared" si="10"/>
        <v>-100</v>
      </c>
      <c r="K164" s="19" t="s">
        <v>372</v>
      </c>
      <c r="L164" s="19"/>
    </row>
    <row r="165" spans="1:12" s="2" customFormat="1" ht="15.75" customHeight="1">
      <c r="A165" s="19">
        <v>159</v>
      </c>
      <c r="B165" s="19" t="s">
        <v>205</v>
      </c>
      <c r="C165" s="20" t="s">
        <v>41</v>
      </c>
      <c r="D165" s="22">
        <v>18</v>
      </c>
      <c r="E165" s="22">
        <f t="shared" si="11"/>
        <v>2659.17</v>
      </c>
      <c r="F165" s="22">
        <v>47865.06</v>
      </c>
      <c r="G165" s="22"/>
      <c r="H165" s="22"/>
      <c r="I165" s="22"/>
      <c r="J165" s="28">
        <f t="shared" si="10"/>
        <v>-100</v>
      </c>
      <c r="K165" s="19" t="s">
        <v>372</v>
      </c>
      <c r="L165" s="19"/>
    </row>
    <row r="166" spans="1:12" s="2" customFormat="1" ht="15.75" customHeight="1">
      <c r="A166" s="19">
        <v>160</v>
      </c>
      <c r="B166" s="19" t="s">
        <v>206</v>
      </c>
      <c r="C166" s="20" t="s">
        <v>41</v>
      </c>
      <c r="D166" s="22">
        <v>4</v>
      </c>
      <c r="E166" s="22">
        <f t="shared" si="11"/>
        <v>4638.27</v>
      </c>
      <c r="F166" s="22">
        <v>18553.08</v>
      </c>
      <c r="G166" s="22"/>
      <c r="H166" s="22"/>
      <c r="I166" s="22"/>
      <c r="J166" s="28">
        <f t="shared" si="10"/>
        <v>-100</v>
      </c>
      <c r="K166" s="19" t="s">
        <v>372</v>
      </c>
      <c r="L166" s="19"/>
    </row>
    <row r="167" spans="1:12" s="2" customFormat="1" ht="15.75" customHeight="1">
      <c r="A167" s="19">
        <v>161</v>
      </c>
      <c r="B167" s="19" t="s">
        <v>207</v>
      </c>
      <c r="C167" s="20" t="s">
        <v>41</v>
      </c>
      <c r="D167" s="22">
        <v>4</v>
      </c>
      <c r="E167" s="22">
        <f t="shared" si="11"/>
        <v>8226.95</v>
      </c>
      <c r="F167" s="22">
        <v>32907.8</v>
      </c>
      <c r="G167" s="22"/>
      <c r="H167" s="22"/>
      <c r="I167" s="22"/>
      <c r="J167" s="28">
        <f aca="true" t="shared" si="12" ref="J167:J188">IF(F167=0,"",(I167-F167)/F167*100)</f>
        <v>-100</v>
      </c>
      <c r="K167" s="19" t="s">
        <v>372</v>
      </c>
      <c r="L167" s="19"/>
    </row>
    <row r="168" spans="1:12" s="2" customFormat="1" ht="15.75" customHeight="1">
      <c r="A168" s="19">
        <v>162</v>
      </c>
      <c r="B168" s="19" t="s">
        <v>208</v>
      </c>
      <c r="C168" s="20" t="s">
        <v>41</v>
      </c>
      <c r="D168" s="22">
        <v>6</v>
      </c>
      <c r="E168" s="22">
        <f t="shared" si="11"/>
        <v>1408.4099999999999</v>
      </c>
      <c r="F168" s="22">
        <v>8450.46</v>
      </c>
      <c r="G168" s="22"/>
      <c r="H168" s="22"/>
      <c r="I168" s="22"/>
      <c r="J168" s="28">
        <f t="shared" si="12"/>
        <v>-100</v>
      </c>
      <c r="K168" s="19" t="s">
        <v>372</v>
      </c>
      <c r="L168" s="19"/>
    </row>
    <row r="169" spans="1:12" s="2" customFormat="1" ht="15.75" customHeight="1">
      <c r="A169" s="19">
        <v>163</v>
      </c>
      <c r="B169" s="19" t="s">
        <v>209</v>
      </c>
      <c r="C169" s="20" t="s">
        <v>157</v>
      </c>
      <c r="D169" s="22">
        <v>2</v>
      </c>
      <c r="E169" s="22">
        <f t="shared" si="11"/>
        <v>6793.99</v>
      </c>
      <c r="F169" s="22">
        <v>13587.98</v>
      </c>
      <c r="G169" s="22"/>
      <c r="H169" s="22"/>
      <c r="I169" s="22"/>
      <c r="J169" s="28">
        <f t="shared" si="12"/>
        <v>-100</v>
      </c>
      <c r="K169" s="19" t="s">
        <v>372</v>
      </c>
      <c r="L169" s="19"/>
    </row>
    <row r="170" spans="1:12" s="2" customFormat="1" ht="15.75" customHeight="1">
      <c r="A170" s="19">
        <v>164</v>
      </c>
      <c r="B170" s="19" t="s">
        <v>210</v>
      </c>
      <c r="C170" s="20" t="s">
        <v>157</v>
      </c>
      <c r="D170" s="22">
        <v>1</v>
      </c>
      <c r="E170" s="22">
        <f t="shared" si="11"/>
        <v>116363.35</v>
      </c>
      <c r="F170" s="22">
        <v>116363.35</v>
      </c>
      <c r="G170" s="22"/>
      <c r="H170" s="22"/>
      <c r="I170" s="22"/>
      <c r="J170" s="28">
        <f t="shared" si="12"/>
        <v>-100</v>
      </c>
      <c r="K170" s="19" t="s">
        <v>372</v>
      </c>
      <c r="L170" s="19"/>
    </row>
    <row r="171" spans="1:12" s="2" customFormat="1" ht="15.75" customHeight="1">
      <c r="A171" s="19">
        <v>165</v>
      </c>
      <c r="B171" s="19" t="s">
        <v>211</v>
      </c>
      <c r="C171" s="20" t="s">
        <v>212</v>
      </c>
      <c r="D171" s="22">
        <v>1</v>
      </c>
      <c r="E171" s="22">
        <f t="shared" si="11"/>
        <v>167435.1</v>
      </c>
      <c r="F171" s="22">
        <v>167435.1</v>
      </c>
      <c r="G171" s="22"/>
      <c r="H171" s="22"/>
      <c r="I171" s="22"/>
      <c r="J171" s="28">
        <f t="shared" si="12"/>
        <v>-100</v>
      </c>
      <c r="K171" s="19" t="s">
        <v>372</v>
      </c>
      <c r="L171" s="19"/>
    </row>
    <row r="172" spans="1:12" s="2" customFormat="1" ht="15.75" customHeight="1">
      <c r="A172" s="19">
        <v>166</v>
      </c>
      <c r="B172" s="19" t="s">
        <v>213</v>
      </c>
      <c r="C172" s="20" t="s">
        <v>64</v>
      </c>
      <c r="D172" s="22">
        <v>2</v>
      </c>
      <c r="E172" s="22">
        <f t="shared" si="11"/>
        <v>1993.43</v>
      </c>
      <c r="F172" s="22">
        <v>3986.86</v>
      </c>
      <c r="G172" s="22"/>
      <c r="H172" s="22"/>
      <c r="I172" s="22"/>
      <c r="J172" s="28">
        <f t="shared" si="12"/>
        <v>-100</v>
      </c>
      <c r="K172" s="19" t="s">
        <v>372</v>
      </c>
      <c r="L172" s="19"/>
    </row>
    <row r="173" spans="1:12" s="2" customFormat="1" ht="15.75" customHeight="1">
      <c r="A173" s="19">
        <v>167</v>
      </c>
      <c r="B173" s="19" t="s">
        <v>214</v>
      </c>
      <c r="C173" s="20" t="s">
        <v>64</v>
      </c>
      <c r="D173" s="22">
        <v>1</v>
      </c>
      <c r="E173" s="22">
        <f t="shared" si="11"/>
        <v>385.95</v>
      </c>
      <c r="F173" s="22">
        <v>385.95</v>
      </c>
      <c r="G173" s="22"/>
      <c r="H173" s="22"/>
      <c r="I173" s="22"/>
      <c r="J173" s="28">
        <f t="shared" si="12"/>
        <v>-100</v>
      </c>
      <c r="K173" s="19" t="s">
        <v>372</v>
      </c>
      <c r="L173" s="19"/>
    </row>
    <row r="174" spans="1:12" s="2" customFormat="1" ht="15.75" customHeight="1">
      <c r="A174" s="19">
        <v>168</v>
      </c>
      <c r="B174" s="19" t="s">
        <v>215</v>
      </c>
      <c r="C174" s="20" t="s">
        <v>64</v>
      </c>
      <c r="D174" s="22">
        <v>1</v>
      </c>
      <c r="E174" s="22">
        <f t="shared" si="11"/>
        <v>3881.23</v>
      </c>
      <c r="F174" s="22">
        <v>3881.23</v>
      </c>
      <c r="G174" s="22"/>
      <c r="H174" s="22"/>
      <c r="I174" s="22"/>
      <c r="J174" s="28">
        <f t="shared" si="12"/>
        <v>-100</v>
      </c>
      <c r="K174" s="19" t="s">
        <v>372</v>
      </c>
      <c r="L174" s="19"/>
    </row>
    <row r="175" spans="1:12" s="2" customFormat="1" ht="15.75" customHeight="1">
      <c r="A175" s="19">
        <v>169</v>
      </c>
      <c r="B175" s="19" t="s">
        <v>216</v>
      </c>
      <c r="C175" s="20" t="s">
        <v>64</v>
      </c>
      <c r="D175" s="22">
        <v>1</v>
      </c>
      <c r="E175" s="22">
        <f t="shared" si="11"/>
        <v>4084.36</v>
      </c>
      <c r="F175" s="22">
        <v>4084.36</v>
      </c>
      <c r="G175" s="22"/>
      <c r="H175" s="22"/>
      <c r="I175" s="22"/>
      <c r="J175" s="28">
        <f t="shared" si="12"/>
        <v>-100</v>
      </c>
      <c r="K175" s="19" t="s">
        <v>372</v>
      </c>
      <c r="L175" s="19"/>
    </row>
    <row r="176" spans="1:12" s="2" customFormat="1" ht="15.75" customHeight="1">
      <c r="A176" s="19">
        <v>170</v>
      </c>
      <c r="B176" s="19" t="s">
        <v>217</v>
      </c>
      <c r="C176" s="20" t="s">
        <v>64</v>
      </c>
      <c r="D176" s="22">
        <v>1</v>
      </c>
      <c r="E176" s="22">
        <f t="shared" si="11"/>
        <v>1837.69</v>
      </c>
      <c r="F176" s="22">
        <v>1837.69</v>
      </c>
      <c r="G176" s="22"/>
      <c r="H176" s="22"/>
      <c r="I176" s="22"/>
      <c r="J176" s="28">
        <f t="shared" si="12"/>
        <v>-100</v>
      </c>
      <c r="K176" s="19" t="s">
        <v>372</v>
      </c>
      <c r="L176" s="19"/>
    </row>
    <row r="177" spans="1:12" s="2" customFormat="1" ht="15.75" customHeight="1">
      <c r="A177" s="19">
        <v>171</v>
      </c>
      <c r="B177" s="19" t="s">
        <v>218</v>
      </c>
      <c r="C177" s="20" t="s">
        <v>64</v>
      </c>
      <c r="D177" s="22">
        <v>1</v>
      </c>
      <c r="E177" s="22">
        <f t="shared" si="11"/>
        <v>1339.33</v>
      </c>
      <c r="F177" s="22">
        <v>1339.33</v>
      </c>
      <c r="G177" s="22"/>
      <c r="H177" s="22"/>
      <c r="I177" s="22"/>
      <c r="J177" s="28">
        <f t="shared" si="12"/>
        <v>-100</v>
      </c>
      <c r="K177" s="19" t="s">
        <v>372</v>
      </c>
      <c r="L177" s="19"/>
    </row>
    <row r="178" spans="1:12" s="2" customFormat="1" ht="15.75" customHeight="1">
      <c r="A178" s="19">
        <v>172</v>
      </c>
      <c r="B178" s="19" t="s">
        <v>219</v>
      </c>
      <c r="C178" s="20" t="s">
        <v>64</v>
      </c>
      <c r="D178" s="22">
        <v>1</v>
      </c>
      <c r="E178" s="22">
        <f t="shared" si="11"/>
        <v>1420.59</v>
      </c>
      <c r="F178" s="22">
        <v>1420.59</v>
      </c>
      <c r="G178" s="22"/>
      <c r="H178" s="22"/>
      <c r="I178" s="22"/>
      <c r="J178" s="28">
        <f t="shared" si="12"/>
        <v>-100</v>
      </c>
      <c r="K178" s="19" t="s">
        <v>372</v>
      </c>
      <c r="L178" s="19"/>
    </row>
    <row r="179" spans="1:12" s="2" customFormat="1" ht="15.75" customHeight="1">
      <c r="A179" s="19">
        <v>173</v>
      </c>
      <c r="B179" s="19" t="s">
        <v>220</v>
      </c>
      <c r="C179" s="20" t="s">
        <v>64</v>
      </c>
      <c r="D179" s="22">
        <v>2</v>
      </c>
      <c r="E179" s="22">
        <f t="shared" si="11"/>
        <v>1314.96</v>
      </c>
      <c r="F179" s="22">
        <v>2629.92</v>
      </c>
      <c r="G179" s="22"/>
      <c r="H179" s="22"/>
      <c r="I179" s="22"/>
      <c r="J179" s="28">
        <f t="shared" si="12"/>
        <v>-100</v>
      </c>
      <c r="K179" s="19" t="s">
        <v>372</v>
      </c>
      <c r="L179" s="19"/>
    </row>
    <row r="180" spans="1:12" s="2" customFormat="1" ht="15.75" customHeight="1">
      <c r="A180" s="19">
        <v>174</v>
      </c>
      <c r="B180" s="19" t="s">
        <v>221</v>
      </c>
      <c r="C180" s="20" t="s">
        <v>64</v>
      </c>
      <c r="D180" s="22">
        <v>2</v>
      </c>
      <c r="E180" s="22">
        <f t="shared" si="11"/>
        <v>1001.45</v>
      </c>
      <c r="F180" s="22">
        <v>2002.9</v>
      </c>
      <c r="G180" s="22"/>
      <c r="H180" s="22"/>
      <c r="I180" s="22"/>
      <c r="J180" s="28">
        <f t="shared" si="12"/>
        <v>-100</v>
      </c>
      <c r="K180" s="19" t="s">
        <v>372</v>
      </c>
      <c r="L180" s="19"/>
    </row>
    <row r="181" spans="1:12" s="2" customFormat="1" ht="15.75" customHeight="1">
      <c r="A181" s="19">
        <v>175</v>
      </c>
      <c r="B181" s="19" t="s">
        <v>222</v>
      </c>
      <c r="C181" s="20" t="s">
        <v>64</v>
      </c>
      <c r="D181" s="22">
        <v>1</v>
      </c>
      <c r="E181" s="22">
        <f t="shared" si="11"/>
        <v>1646.75</v>
      </c>
      <c r="F181" s="22">
        <v>1646.75</v>
      </c>
      <c r="G181" s="22"/>
      <c r="H181" s="22"/>
      <c r="I181" s="22"/>
      <c r="J181" s="28">
        <f t="shared" si="12"/>
        <v>-100</v>
      </c>
      <c r="K181" s="19" t="s">
        <v>372</v>
      </c>
      <c r="L181" s="19"/>
    </row>
    <row r="182" spans="1:12" s="2" customFormat="1" ht="15.75" customHeight="1">
      <c r="A182" s="19">
        <v>176</v>
      </c>
      <c r="B182" s="19" t="s">
        <v>223</v>
      </c>
      <c r="C182" s="20" t="s">
        <v>64</v>
      </c>
      <c r="D182" s="22">
        <v>1</v>
      </c>
      <c r="E182" s="22">
        <f t="shared" si="11"/>
        <v>253.22</v>
      </c>
      <c r="F182" s="22">
        <v>253.22</v>
      </c>
      <c r="G182" s="22"/>
      <c r="H182" s="22"/>
      <c r="I182" s="22"/>
      <c r="J182" s="28">
        <f t="shared" si="12"/>
        <v>-100</v>
      </c>
      <c r="K182" s="19" t="s">
        <v>372</v>
      </c>
      <c r="L182" s="19"/>
    </row>
    <row r="183" spans="1:12" s="2" customFormat="1" ht="15.75" customHeight="1">
      <c r="A183" s="19">
        <v>177</v>
      </c>
      <c r="B183" s="19" t="s">
        <v>224</v>
      </c>
      <c r="C183" s="20" t="s">
        <v>64</v>
      </c>
      <c r="D183" s="22">
        <v>1</v>
      </c>
      <c r="E183" s="22">
        <f t="shared" si="11"/>
        <v>300.64</v>
      </c>
      <c r="F183" s="22">
        <v>300.64</v>
      </c>
      <c r="G183" s="22"/>
      <c r="H183" s="22"/>
      <c r="I183" s="22"/>
      <c r="J183" s="28">
        <f t="shared" si="12"/>
        <v>-100</v>
      </c>
      <c r="K183" s="19" t="s">
        <v>372</v>
      </c>
      <c r="L183" s="19"/>
    </row>
    <row r="184" spans="1:12" s="2" customFormat="1" ht="15.75" customHeight="1">
      <c r="A184" s="19">
        <v>178</v>
      </c>
      <c r="B184" s="19" t="s">
        <v>225</v>
      </c>
      <c r="C184" s="20" t="s">
        <v>64</v>
      </c>
      <c r="D184" s="22">
        <v>1</v>
      </c>
      <c r="E184" s="22">
        <f t="shared" si="11"/>
        <v>258.65</v>
      </c>
      <c r="F184" s="22">
        <v>258.65</v>
      </c>
      <c r="G184" s="22"/>
      <c r="H184" s="22"/>
      <c r="I184" s="22"/>
      <c r="J184" s="28">
        <f t="shared" si="12"/>
        <v>-100</v>
      </c>
      <c r="K184" s="19" t="s">
        <v>372</v>
      </c>
      <c r="L184" s="19"/>
    </row>
    <row r="185" spans="1:12" s="2" customFormat="1" ht="15.75" customHeight="1">
      <c r="A185" s="19">
        <v>179</v>
      </c>
      <c r="B185" s="19" t="s">
        <v>226</v>
      </c>
      <c r="C185" s="20" t="s">
        <v>64</v>
      </c>
      <c r="D185" s="22">
        <v>1</v>
      </c>
      <c r="E185" s="22">
        <f t="shared" si="11"/>
        <v>2242.61</v>
      </c>
      <c r="F185" s="22">
        <v>2242.61</v>
      </c>
      <c r="G185" s="22"/>
      <c r="H185" s="22"/>
      <c r="I185" s="22"/>
      <c r="J185" s="28">
        <f t="shared" si="12"/>
        <v>-100</v>
      </c>
      <c r="K185" s="19" t="s">
        <v>372</v>
      </c>
      <c r="L185" s="19"/>
    </row>
    <row r="186" spans="1:12" s="2" customFormat="1" ht="15.75" customHeight="1">
      <c r="A186" s="19">
        <v>180</v>
      </c>
      <c r="B186" s="19" t="s">
        <v>227</v>
      </c>
      <c r="C186" s="20" t="s">
        <v>157</v>
      </c>
      <c r="D186" s="22">
        <v>1</v>
      </c>
      <c r="E186" s="22">
        <f t="shared" si="11"/>
        <v>100713.73</v>
      </c>
      <c r="F186" s="22">
        <v>100713.73</v>
      </c>
      <c r="G186" s="22"/>
      <c r="H186" s="22"/>
      <c r="I186" s="22"/>
      <c r="J186" s="28">
        <f t="shared" si="12"/>
        <v>-100</v>
      </c>
      <c r="K186" s="19" t="s">
        <v>372</v>
      </c>
      <c r="L186" s="19"/>
    </row>
    <row r="187" spans="1:12" s="2" customFormat="1" ht="15.75" customHeight="1">
      <c r="A187" s="19">
        <v>181</v>
      </c>
      <c r="B187" s="19" t="s">
        <v>228</v>
      </c>
      <c r="C187" s="20" t="s">
        <v>41</v>
      </c>
      <c r="D187" s="22">
        <v>1</v>
      </c>
      <c r="E187" s="22">
        <f t="shared" si="11"/>
        <v>3615.12</v>
      </c>
      <c r="F187" s="22">
        <v>3615.12</v>
      </c>
      <c r="G187" s="22"/>
      <c r="H187" s="22"/>
      <c r="I187" s="22"/>
      <c r="J187" s="28">
        <f t="shared" si="12"/>
        <v>-100</v>
      </c>
      <c r="K187" s="19" t="s">
        <v>372</v>
      </c>
      <c r="L187" s="19"/>
    </row>
    <row r="188" spans="1:12" s="2" customFormat="1" ht="15.75" customHeight="1">
      <c r="A188" s="19">
        <v>182</v>
      </c>
      <c r="B188" s="19" t="s">
        <v>229</v>
      </c>
      <c r="C188" s="20" t="s">
        <v>41</v>
      </c>
      <c r="D188" s="22">
        <v>1</v>
      </c>
      <c r="E188" s="22">
        <f t="shared" si="11"/>
        <v>112540.06</v>
      </c>
      <c r="F188" s="22">
        <v>112540.06</v>
      </c>
      <c r="G188" s="22"/>
      <c r="H188" s="22"/>
      <c r="I188" s="22"/>
      <c r="J188" s="28">
        <f t="shared" si="12"/>
        <v>-100</v>
      </c>
      <c r="K188" s="19" t="s">
        <v>372</v>
      </c>
      <c r="L188" s="19"/>
    </row>
    <row r="189" spans="1:12" ht="15.75" customHeight="1">
      <c r="A189" s="19"/>
      <c r="B189" s="29"/>
      <c r="C189" s="30"/>
      <c r="D189" s="31"/>
      <c r="E189" s="31"/>
      <c r="F189" s="28"/>
      <c r="G189" s="32"/>
      <c r="H189" s="28"/>
      <c r="I189" s="22">
        <f>H189*G189</f>
        <v>0</v>
      </c>
      <c r="J189" s="28"/>
      <c r="K189" s="30"/>
      <c r="L189" s="30"/>
    </row>
    <row r="190" spans="1:12" ht="15.75" customHeight="1">
      <c r="A190" s="17" t="s">
        <v>325</v>
      </c>
      <c r="B190" s="26"/>
      <c r="C190" s="30"/>
      <c r="D190" s="28"/>
      <c r="E190" s="28"/>
      <c r="F190" s="28">
        <f>SUM(F7:F189)</f>
        <v>1000774.5274999999</v>
      </c>
      <c r="G190" s="32"/>
      <c r="H190" s="28"/>
      <c r="I190" s="22">
        <f>SUM(I8:I189)</f>
        <v>0</v>
      </c>
      <c r="J190" s="28">
        <f>IF(F190=0,"",(I190-F190)/F190*100)</f>
        <v>-100</v>
      </c>
      <c r="K190" s="30"/>
      <c r="L190" s="30"/>
    </row>
  </sheetData>
  <sheetProtection/>
  <mergeCells count="11">
    <mergeCell ref="A2:K2"/>
    <mergeCell ref="A3:K3"/>
    <mergeCell ref="D5:F5"/>
    <mergeCell ref="G5:I5"/>
    <mergeCell ref="A190:B190"/>
    <mergeCell ref="A5:A6"/>
    <mergeCell ref="B5:B6"/>
    <mergeCell ref="C5:C6"/>
    <mergeCell ref="J5:J6"/>
    <mergeCell ref="K5:K6"/>
    <mergeCell ref="L5:L6"/>
  </mergeCells>
  <hyperlinks>
    <hyperlink ref="B1" location="存货汇总!B7" display="返回"/>
    <hyperlink ref="A1" location="索引目录!E19" display="返回索引页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workbookViewId="0" topLeftCell="A1">
      <selection activeCell="A5" sqref="A5:J36"/>
    </sheetView>
  </sheetViews>
  <sheetFormatPr defaultColWidth="9.00390625" defaultRowHeight="15.75" customHeight="1" outlineLevelCol="1"/>
  <cols>
    <col min="1" max="1" width="4.375" style="3" customWidth="1"/>
    <col min="2" max="2" width="6.875" style="3" hidden="1" customWidth="1"/>
    <col min="3" max="3" width="27.50390625" style="3" customWidth="1"/>
    <col min="4" max="4" width="27.50390625" style="3" hidden="1" customWidth="1"/>
    <col min="5" max="5" width="30.875" style="3" customWidth="1"/>
    <col min="6" max="6" width="8.00390625" style="3" hidden="1" customWidth="1" outlineLevel="1"/>
    <col min="7" max="7" width="9.00390625" style="3" hidden="1" customWidth="1" collapsed="1"/>
    <col min="8" max="9" width="4.375" style="3" customWidth="1"/>
    <col min="10" max="11" width="6.375" style="3" customWidth="1"/>
    <col min="12" max="13" width="11.875" style="3" customWidth="1"/>
    <col min="14" max="14" width="11.00390625" style="3" customWidth="1"/>
    <col min="15" max="15" width="7.00390625" style="3" customWidth="1"/>
    <col min="16" max="16" width="11.00390625" style="3" customWidth="1"/>
    <col min="17" max="17" width="6.25390625" style="3" customWidth="1"/>
    <col min="18" max="18" width="7.00390625" style="3" customWidth="1"/>
    <col min="19" max="19" width="10.375" style="3" customWidth="1"/>
    <col min="20" max="23" width="9.00390625" style="3" customWidth="1"/>
    <col min="24" max="24" width="7.25390625" style="34" customWidth="1"/>
    <col min="25" max="16384" width="9.00390625" style="3" customWidth="1"/>
  </cols>
  <sheetData>
    <row r="1" spans="1:18" ht="14.25">
      <c r="A1" s="35" t="s">
        <v>326</v>
      </c>
      <c r="B1" s="36" t="s">
        <v>327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4" s="1" customFormat="1" ht="30" customHeight="1">
      <c r="A2" s="8" t="s">
        <v>375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X2" s="65"/>
    </row>
    <row r="3" spans="1:18" ht="13.5" customHeight="1" hidden="1">
      <c r="A3" s="10" t="str">
        <f>CONCATENATE('[1]封面'!D9,'[1]封面'!F9,'[1]封面'!G9,'[1]封面'!H9,'[1]封面'!I9,'[1]封面'!J9,'[1]封面'!K9)</f>
        <v>评估基准日：2018年2月28日</v>
      </c>
      <c r="B3" s="10"/>
      <c r="C3" s="10"/>
      <c r="D3" s="10"/>
      <c r="E3" s="10"/>
      <c r="F3" s="10"/>
      <c r="G3" s="10"/>
      <c r="H3" s="10"/>
      <c r="I3" s="10"/>
      <c r="J3" s="54"/>
      <c r="K3" s="54"/>
      <c r="L3" s="54"/>
      <c r="M3" s="54"/>
      <c r="N3" s="54"/>
      <c r="O3" s="54"/>
      <c r="P3" s="54"/>
      <c r="Q3" s="54"/>
      <c r="R3" s="54"/>
    </row>
    <row r="4" spans="1:18" ht="15.75" customHeight="1">
      <c r="A4" s="38" t="str">
        <f>'[1]封面'!D7&amp;'[1]封面'!F7</f>
        <v>被评估企业或产权持有单位：深圳海星小野田物流发展有限公司</v>
      </c>
      <c r="R4" s="25" t="s">
        <v>22</v>
      </c>
    </row>
    <row r="5" spans="1:24" s="2" customFormat="1" ht="15.75" customHeight="1">
      <c r="A5" s="12" t="s">
        <v>3</v>
      </c>
      <c r="B5" s="12" t="s">
        <v>23</v>
      </c>
      <c r="C5" s="39" t="s">
        <v>24</v>
      </c>
      <c r="D5" s="39"/>
      <c r="E5" s="39" t="s">
        <v>25</v>
      </c>
      <c r="F5" s="40" t="s">
        <v>26</v>
      </c>
      <c r="G5" s="39" t="s">
        <v>27</v>
      </c>
      <c r="H5" s="39" t="s">
        <v>28</v>
      </c>
      <c r="I5" s="39" t="s">
        <v>29</v>
      </c>
      <c r="J5" s="39" t="s">
        <v>30</v>
      </c>
      <c r="K5" s="39" t="s">
        <v>31</v>
      </c>
      <c r="L5" s="12" t="s">
        <v>6</v>
      </c>
      <c r="M5" s="19"/>
      <c r="N5" s="12" t="s">
        <v>32</v>
      </c>
      <c r="O5" s="19"/>
      <c r="P5" s="19"/>
      <c r="Q5" s="39" t="s">
        <v>231</v>
      </c>
      <c r="R5" s="39" t="s">
        <v>10</v>
      </c>
      <c r="X5" s="66"/>
    </row>
    <row r="6" spans="1:24" s="2" customFormat="1" ht="15.75" customHeight="1">
      <c r="A6" s="19"/>
      <c r="B6" s="19"/>
      <c r="C6" s="19"/>
      <c r="D6" s="19"/>
      <c r="E6" s="19"/>
      <c r="F6" s="41"/>
      <c r="G6" s="19"/>
      <c r="H6" s="19"/>
      <c r="I6" s="19"/>
      <c r="J6" s="19"/>
      <c r="K6" s="19"/>
      <c r="L6" s="12" t="s">
        <v>232</v>
      </c>
      <c r="M6" s="12" t="s">
        <v>234</v>
      </c>
      <c r="N6" s="12" t="s">
        <v>232</v>
      </c>
      <c r="O6" s="12" t="s">
        <v>233</v>
      </c>
      <c r="P6" s="12" t="s">
        <v>234</v>
      </c>
      <c r="Q6" s="19"/>
      <c r="R6" s="19"/>
      <c r="X6" s="66"/>
    </row>
    <row r="7" spans="1:24" s="33" customFormat="1" ht="15.75" customHeight="1">
      <c r="A7" s="42">
        <v>1</v>
      </c>
      <c r="B7" s="19"/>
      <c r="C7" s="43" t="s">
        <v>281</v>
      </c>
      <c r="D7" s="44" t="s">
        <v>281</v>
      </c>
      <c r="E7" s="45" t="s">
        <v>376</v>
      </c>
      <c r="F7" s="41"/>
      <c r="G7" s="19"/>
      <c r="H7" s="46" t="s">
        <v>38</v>
      </c>
      <c r="I7" s="46">
        <v>28</v>
      </c>
      <c r="J7" s="55">
        <v>35370</v>
      </c>
      <c r="K7" s="55">
        <v>35370</v>
      </c>
      <c r="L7" s="56">
        <v>7992301.94</v>
      </c>
      <c r="M7" s="56">
        <v>2664437.74</v>
      </c>
      <c r="N7" s="56">
        <v>5320000</v>
      </c>
      <c r="O7" s="42">
        <v>15</v>
      </c>
      <c r="P7" s="56">
        <f>ROUND(N7*O7%,0)</f>
        <v>798000</v>
      </c>
      <c r="Q7" s="67">
        <f>IF(M7=0,"",(P7-M7)/M7*100)</f>
        <v>-70.04996633923975</v>
      </c>
      <c r="R7" s="42" t="s">
        <v>377</v>
      </c>
      <c r="S7" s="68">
        <v>190000</v>
      </c>
      <c r="T7" s="69">
        <v>43159</v>
      </c>
      <c r="U7" s="2">
        <f>ROUND((T7-J7)/365,1)</f>
        <v>21.3</v>
      </c>
      <c r="V7" s="2">
        <v>25</v>
      </c>
      <c r="W7" s="2">
        <f>V7-U7</f>
        <v>3.6999999999999993</v>
      </c>
      <c r="X7" s="66">
        <f>W7/V7*100</f>
        <v>14.799999999999997</v>
      </c>
    </row>
    <row r="8" spans="1:24" s="2" customFormat="1" ht="15.75" customHeight="1">
      <c r="A8" s="19">
        <v>2</v>
      </c>
      <c r="B8" s="19"/>
      <c r="C8" s="44" t="s">
        <v>378</v>
      </c>
      <c r="D8" s="44" t="s">
        <v>378</v>
      </c>
      <c r="E8" s="45" t="s">
        <v>379</v>
      </c>
      <c r="F8" s="41"/>
      <c r="G8" s="19"/>
      <c r="H8" s="45" t="s">
        <v>38</v>
      </c>
      <c r="I8" s="45">
        <v>1</v>
      </c>
      <c r="J8" s="57">
        <v>35370</v>
      </c>
      <c r="K8" s="57">
        <v>35370</v>
      </c>
      <c r="L8" s="22">
        <v>2837807.21</v>
      </c>
      <c r="M8" s="22">
        <v>946055.43</v>
      </c>
      <c r="N8" s="22">
        <v>2500000</v>
      </c>
      <c r="O8" s="19">
        <v>15</v>
      </c>
      <c r="P8" s="22">
        <f aca="true" t="shared" si="0" ref="P8:P16">ROUND(N8*O8%,0)</f>
        <v>375000</v>
      </c>
      <c r="Q8" s="28">
        <f aca="true" t="shared" si="1" ref="Q8:Q36">IF(M8=0,"",(P8-M8)/M8*100)</f>
        <v>-60.36173060176823</v>
      </c>
      <c r="R8" s="19"/>
      <c r="S8" s="68">
        <v>2500000</v>
      </c>
      <c r="T8" s="69">
        <v>43159</v>
      </c>
      <c r="U8" s="2">
        <f aca="true" t="shared" si="2" ref="U8:U36">ROUND((T8-J8)/365,1)</f>
        <v>21.3</v>
      </c>
      <c r="V8" s="2">
        <v>25</v>
      </c>
      <c r="W8" s="2">
        <f aca="true" t="shared" si="3" ref="W8:W36">V8-U8</f>
        <v>3.6999999999999993</v>
      </c>
      <c r="X8" s="66">
        <f aca="true" t="shared" si="4" ref="X8:X36">W8/V8*100</f>
        <v>14.799999999999997</v>
      </c>
    </row>
    <row r="9" spans="1:24" s="2" customFormat="1" ht="15.75" customHeight="1">
      <c r="A9" s="42">
        <v>3</v>
      </c>
      <c r="B9" s="19"/>
      <c r="C9" s="44" t="s">
        <v>285</v>
      </c>
      <c r="D9" s="44" t="s">
        <v>285</v>
      </c>
      <c r="E9" s="45" t="s">
        <v>286</v>
      </c>
      <c r="F9" s="41"/>
      <c r="G9" s="19"/>
      <c r="H9" s="45" t="s">
        <v>38</v>
      </c>
      <c r="I9" s="45">
        <v>1</v>
      </c>
      <c r="J9" s="57">
        <v>35370</v>
      </c>
      <c r="K9" s="57">
        <v>35370</v>
      </c>
      <c r="L9" s="22">
        <v>213842.02</v>
      </c>
      <c r="M9" s="22">
        <v>71289.7</v>
      </c>
      <c r="N9" s="22">
        <v>200000</v>
      </c>
      <c r="O9" s="19">
        <v>10</v>
      </c>
      <c r="P9" s="22">
        <f t="shared" si="0"/>
        <v>20000</v>
      </c>
      <c r="Q9" s="28">
        <f t="shared" si="1"/>
        <v>-71.94545635624782</v>
      </c>
      <c r="R9" s="19"/>
      <c r="S9" s="68">
        <v>200000</v>
      </c>
      <c r="T9" s="69">
        <v>43159</v>
      </c>
      <c r="U9" s="2">
        <f t="shared" si="2"/>
        <v>21.3</v>
      </c>
      <c r="V9" s="2">
        <v>20</v>
      </c>
      <c r="W9" s="2">
        <f t="shared" si="3"/>
        <v>-1.3000000000000007</v>
      </c>
      <c r="X9" s="66">
        <f t="shared" si="4"/>
        <v>-6.500000000000003</v>
      </c>
    </row>
    <row r="10" spans="1:24" s="2" customFormat="1" ht="15.75" customHeight="1">
      <c r="A10" s="19">
        <v>4</v>
      </c>
      <c r="B10" s="19"/>
      <c r="C10" s="44" t="s">
        <v>287</v>
      </c>
      <c r="D10" s="44" t="s">
        <v>287</v>
      </c>
      <c r="E10" s="47" t="s">
        <v>239</v>
      </c>
      <c r="F10" s="41"/>
      <c r="G10" s="19"/>
      <c r="H10" s="45" t="s">
        <v>38</v>
      </c>
      <c r="I10" s="45">
        <v>17</v>
      </c>
      <c r="J10" s="57">
        <v>35370</v>
      </c>
      <c r="K10" s="57">
        <v>35370</v>
      </c>
      <c r="L10" s="22">
        <v>1524398.88</v>
      </c>
      <c r="M10" s="22">
        <v>508197.26</v>
      </c>
      <c r="N10" s="22">
        <v>1615000</v>
      </c>
      <c r="O10" s="19">
        <v>15</v>
      </c>
      <c r="P10" s="22">
        <f t="shared" si="0"/>
        <v>242250</v>
      </c>
      <c r="Q10" s="28">
        <f t="shared" si="1"/>
        <v>-52.33150214151095</v>
      </c>
      <c r="R10" s="19"/>
      <c r="S10" s="68">
        <v>95000</v>
      </c>
      <c r="T10" s="69">
        <v>43159</v>
      </c>
      <c r="U10" s="2">
        <f t="shared" si="2"/>
        <v>21.3</v>
      </c>
      <c r="V10" s="2">
        <v>25</v>
      </c>
      <c r="W10" s="2">
        <f t="shared" si="3"/>
        <v>3.6999999999999993</v>
      </c>
      <c r="X10" s="66">
        <f t="shared" si="4"/>
        <v>14.799999999999997</v>
      </c>
    </row>
    <row r="11" spans="1:24" s="2" customFormat="1" ht="15.75" customHeight="1">
      <c r="A11" s="42">
        <v>5</v>
      </c>
      <c r="B11" s="19"/>
      <c r="C11" s="44" t="s">
        <v>288</v>
      </c>
      <c r="D11" s="44" t="s">
        <v>288</v>
      </c>
      <c r="E11" s="45" t="s">
        <v>289</v>
      </c>
      <c r="F11" s="41"/>
      <c r="G11" s="19"/>
      <c r="H11" s="45" t="s">
        <v>38</v>
      </c>
      <c r="I11" s="45">
        <v>20</v>
      </c>
      <c r="J11" s="57">
        <v>35370</v>
      </c>
      <c r="K11" s="57">
        <v>35370</v>
      </c>
      <c r="L11" s="22">
        <v>1211083.59</v>
      </c>
      <c r="M11" s="22">
        <v>403745.59</v>
      </c>
      <c r="N11" s="22">
        <v>1135900</v>
      </c>
      <c r="O11" s="19">
        <v>15</v>
      </c>
      <c r="P11" s="22">
        <f t="shared" si="0"/>
        <v>170385</v>
      </c>
      <c r="Q11" s="28">
        <f t="shared" si="1"/>
        <v>-57.798919859409494</v>
      </c>
      <c r="R11" s="19"/>
      <c r="S11" s="68"/>
      <c r="T11" s="69">
        <v>43159</v>
      </c>
      <c r="U11" s="2">
        <f t="shared" si="2"/>
        <v>21.3</v>
      </c>
      <c r="V11" s="2">
        <v>25</v>
      </c>
      <c r="W11" s="2">
        <f t="shared" si="3"/>
        <v>3.6999999999999993</v>
      </c>
      <c r="X11" s="66">
        <f t="shared" si="4"/>
        <v>14.799999999999997</v>
      </c>
    </row>
    <row r="12" spans="1:24" s="33" customFormat="1" ht="15.75" customHeight="1">
      <c r="A12" s="19">
        <v>6</v>
      </c>
      <c r="B12" s="19"/>
      <c r="C12" s="43" t="s">
        <v>291</v>
      </c>
      <c r="D12" s="44" t="s">
        <v>291</v>
      </c>
      <c r="E12" s="45" t="s">
        <v>380</v>
      </c>
      <c r="F12" s="41"/>
      <c r="G12" s="19"/>
      <c r="H12" s="46" t="s">
        <v>38</v>
      </c>
      <c r="I12" s="46">
        <v>20</v>
      </c>
      <c r="J12" s="55">
        <v>35370</v>
      </c>
      <c r="K12" s="55">
        <v>35370</v>
      </c>
      <c r="L12" s="56">
        <v>5789235.59</v>
      </c>
      <c r="M12" s="56">
        <v>1929989.4</v>
      </c>
      <c r="N12" s="56">
        <v>3691200</v>
      </c>
      <c r="O12" s="42">
        <v>15</v>
      </c>
      <c r="P12" s="56">
        <f t="shared" si="0"/>
        <v>553680</v>
      </c>
      <c r="Q12" s="67">
        <f t="shared" si="1"/>
        <v>-71.31175953608863</v>
      </c>
      <c r="R12" s="42" t="s">
        <v>381</v>
      </c>
      <c r="S12" s="68"/>
      <c r="T12" s="69">
        <v>43159</v>
      </c>
      <c r="U12" s="2">
        <f t="shared" si="2"/>
        <v>21.3</v>
      </c>
      <c r="V12" s="2">
        <v>25</v>
      </c>
      <c r="W12" s="2">
        <f t="shared" si="3"/>
        <v>3.6999999999999993</v>
      </c>
      <c r="X12" s="66">
        <f t="shared" si="4"/>
        <v>14.799999999999997</v>
      </c>
    </row>
    <row r="13" spans="1:24" s="33" customFormat="1" ht="15.75" customHeight="1">
      <c r="A13" s="42">
        <v>7</v>
      </c>
      <c r="B13" s="19"/>
      <c r="C13" s="43" t="s">
        <v>382</v>
      </c>
      <c r="D13" s="44" t="s">
        <v>383</v>
      </c>
      <c r="E13" s="47" t="s">
        <v>239</v>
      </c>
      <c r="F13" s="41"/>
      <c r="G13" s="19"/>
      <c r="H13" s="46" t="s">
        <v>38</v>
      </c>
      <c r="I13" s="46">
        <v>19</v>
      </c>
      <c r="J13" s="55">
        <v>35370</v>
      </c>
      <c r="K13" s="55">
        <v>35370</v>
      </c>
      <c r="L13" s="56">
        <v>3867418.53</v>
      </c>
      <c r="M13" s="56">
        <v>1289302.64</v>
      </c>
      <c r="N13" s="56">
        <v>3420000</v>
      </c>
      <c r="O13" s="42">
        <v>15</v>
      </c>
      <c r="P13" s="56">
        <f t="shared" si="0"/>
        <v>513000</v>
      </c>
      <c r="Q13" s="67">
        <f t="shared" si="1"/>
        <v>-60.21104866426086</v>
      </c>
      <c r="R13" s="42" t="s">
        <v>384</v>
      </c>
      <c r="S13" s="68">
        <v>180000</v>
      </c>
      <c r="T13" s="69">
        <v>43159</v>
      </c>
      <c r="U13" s="2">
        <f t="shared" si="2"/>
        <v>21.3</v>
      </c>
      <c r="V13" s="2">
        <v>25</v>
      </c>
      <c r="W13" s="2">
        <f t="shared" si="3"/>
        <v>3.6999999999999993</v>
      </c>
      <c r="X13" s="66">
        <f t="shared" si="4"/>
        <v>14.799999999999997</v>
      </c>
    </row>
    <row r="14" spans="1:24" s="2" customFormat="1" ht="15.75" customHeight="1">
      <c r="A14" s="19">
        <v>8</v>
      </c>
      <c r="B14" s="19"/>
      <c r="C14" s="44" t="s">
        <v>294</v>
      </c>
      <c r="D14" s="44" t="s">
        <v>294</v>
      </c>
      <c r="E14" s="47" t="s">
        <v>239</v>
      </c>
      <c r="F14" s="41"/>
      <c r="G14" s="19"/>
      <c r="H14" s="45" t="s">
        <v>38</v>
      </c>
      <c r="I14" s="45">
        <v>6</v>
      </c>
      <c r="J14" s="57">
        <v>35370</v>
      </c>
      <c r="K14" s="57">
        <v>35370</v>
      </c>
      <c r="L14" s="22">
        <v>404307.55</v>
      </c>
      <c r="M14" s="22">
        <v>134786.24</v>
      </c>
      <c r="N14" s="22">
        <v>420000</v>
      </c>
      <c r="O14" s="19">
        <v>10</v>
      </c>
      <c r="P14" s="22">
        <f t="shared" si="0"/>
        <v>42000</v>
      </c>
      <c r="Q14" s="28">
        <f t="shared" si="1"/>
        <v>-68.83954920027445</v>
      </c>
      <c r="R14" s="19"/>
      <c r="S14" s="68">
        <v>70000</v>
      </c>
      <c r="T14" s="69">
        <v>43159</v>
      </c>
      <c r="U14" s="2">
        <f t="shared" si="2"/>
        <v>21.3</v>
      </c>
      <c r="V14" s="2">
        <v>25</v>
      </c>
      <c r="W14" s="2">
        <f t="shared" si="3"/>
        <v>3.6999999999999993</v>
      </c>
      <c r="X14" s="66">
        <f t="shared" si="4"/>
        <v>14.799999999999997</v>
      </c>
    </row>
    <row r="15" spans="1:24" s="2" customFormat="1" ht="15.75" customHeight="1">
      <c r="A15" s="42">
        <v>9</v>
      </c>
      <c r="B15" s="19"/>
      <c r="C15" s="44" t="s">
        <v>295</v>
      </c>
      <c r="D15" s="44" t="s">
        <v>295</v>
      </c>
      <c r="E15" s="45" t="s">
        <v>385</v>
      </c>
      <c r="F15" s="41"/>
      <c r="G15" s="19"/>
      <c r="H15" s="45" t="s">
        <v>38</v>
      </c>
      <c r="I15" s="45">
        <v>5</v>
      </c>
      <c r="J15" s="57">
        <v>35370</v>
      </c>
      <c r="K15" s="57">
        <v>35370</v>
      </c>
      <c r="L15" s="22">
        <v>982184.32</v>
      </c>
      <c r="M15" s="22">
        <v>327436.19</v>
      </c>
      <c r="N15" s="22">
        <v>1000000</v>
      </c>
      <c r="O15" s="19">
        <v>15</v>
      </c>
      <c r="P15" s="22">
        <f t="shared" si="0"/>
        <v>150000</v>
      </c>
      <c r="Q15" s="28">
        <f t="shared" si="1"/>
        <v>-54.18954758788269</v>
      </c>
      <c r="R15" s="19"/>
      <c r="S15" s="68">
        <v>200000</v>
      </c>
      <c r="T15" s="69">
        <v>43159</v>
      </c>
      <c r="U15" s="2">
        <f t="shared" si="2"/>
        <v>21.3</v>
      </c>
      <c r="V15" s="2">
        <v>25</v>
      </c>
      <c r="W15" s="2">
        <f t="shared" si="3"/>
        <v>3.6999999999999993</v>
      </c>
      <c r="X15" s="66">
        <f t="shared" si="4"/>
        <v>14.799999999999997</v>
      </c>
    </row>
    <row r="16" spans="1:24" s="2" customFormat="1" ht="15.75" customHeight="1">
      <c r="A16" s="19">
        <v>10</v>
      </c>
      <c r="B16" s="19"/>
      <c r="C16" s="44" t="s">
        <v>297</v>
      </c>
      <c r="D16" s="44" t="s">
        <v>297</v>
      </c>
      <c r="E16" s="45" t="s">
        <v>386</v>
      </c>
      <c r="F16" s="41"/>
      <c r="G16" s="19"/>
      <c r="H16" s="45" t="s">
        <v>38</v>
      </c>
      <c r="I16" s="45">
        <v>2</v>
      </c>
      <c r="J16" s="57">
        <v>35370</v>
      </c>
      <c r="K16" s="57">
        <v>35370</v>
      </c>
      <c r="L16" s="22">
        <v>564532.02</v>
      </c>
      <c r="M16" s="22">
        <v>188201.15</v>
      </c>
      <c r="N16" s="22">
        <v>500000</v>
      </c>
      <c r="O16" s="19">
        <v>15</v>
      </c>
      <c r="P16" s="22">
        <f t="shared" si="0"/>
        <v>75000</v>
      </c>
      <c r="Q16" s="28">
        <f t="shared" si="1"/>
        <v>-60.14902140608599</v>
      </c>
      <c r="R16" s="19"/>
      <c r="S16" s="68">
        <v>250000</v>
      </c>
      <c r="T16" s="69">
        <v>43159</v>
      </c>
      <c r="U16" s="2">
        <f t="shared" si="2"/>
        <v>21.3</v>
      </c>
      <c r="V16" s="2">
        <v>25</v>
      </c>
      <c r="W16" s="2">
        <f t="shared" si="3"/>
        <v>3.6999999999999993</v>
      </c>
      <c r="X16" s="66">
        <f t="shared" si="4"/>
        <v>14.799999999999997</v>
      </c>
    </row>
    <row r="17" spans="1:24" s="2" customFormat="1" ht="15.75" customHeight="1" hidden="1">
      <c r="A17" s="42">
        <v>11</v>
      </c>
      <c r="B17" s="19"/>
      <c r="C17" s="44" t="s">
        <v>299</v>
      </c>
      <c r="D17" s="44" t="s">
        <v>299</v>
      </c>
      <c r="E17" s="45" t="s">
        <v>300</v>
      </c>
      <c r="F17" s="48"/>
      <c r="G17" s="19"/>
      <c r="H17" s="45" t="s">
        <v>38</v>
      </c>
      <c r="I17" s="45">
        <v>5</v>
      </c>
      <c r="J17" s="57">
        <v>35370</v>
      </c>
      <c r="K17" s="57">
        <v>35370</v>
      </c>
      <c r="L17" s="58">
        <v>243591.56</v>
      </c>
      <c r="M17" s="58">
        <v>81207.47</v>
      </c>
      <c r="N17" s="58"/>
      <c r="O17" s="19"/>
      <c r="P17" s="58"/>
      <c r="Q17" s="28">
        <f t="shared" si="1"/>
        <v>-100</v>
      </c>
      <c r="R17" s="12" t="s">
        <v>387</v>
      </c>
      <c r="S17" s="68">
        <v>50000</v>
      </c>
      <c r="T17" s="69">
        <v>43159</v>
      </c>
      <c r="U17" s="2">
        <f t="shared" si="2"/>
        <v>21.3</v>
      </c>
      <c r="V17" s="2">
        <v>25</v>
      </c>
      <c r="W17" s="2">
        <f t="shared" si="3"/>
        <v>3.6999999999999993</v>
      </c>
      <c r="X17" s="66">
        <f t="shared" si="4"/>
        <v>14.799999999999997</v>
      </c>
    </row>
    <row r="18" spans="1:24" s="2" customFormat="1" ht="15.75" customHeight="1">
      <c r="A18" s="19">
        <v>12</v>
      </c>
      <c r="B18" s="19"/>
      <c r="C18" s="44" t="s">
        <v>301</v>
      </c>
      <c r="D18" s="44" t="s">
        <v>301</v>
      </c>
      <c r="E18" s="47" t="s">
        <v>239</v>
      </c>
      <c r="F18" s="41"/>
      <c r="G18" s="19"/>
      <c r="H18" s="45" t="s">
        <v>38</v>
      </c>
      <c r="I18" s="45">
        <v>3</v>
      </c>
      <c r="J18" s="57">
        <v>35370</v>
      </c>
      <c r="K18" s="57">
        <v>35370</v>
      </c>
      <c r="L18" s="22">
        <v>42521.59</v>
      </c>
      <c r="M18" s="22">
        <v>14175.65</v>
      </c>
      <c r="N18" s="22">
        <v>42000</v>
      </c>
      <c r="O18" s="19">
        <v>10</v>
      </c>
      <c r="P18" s="22">
        <f>ROUND(N18*O18%,0)</f>
        <v>4200</v>
      </c>
      <c r="Q18" s="28">
        <f t="shared" si="1"/>
        <v>-70.37172898597242</v>
      </c>
      <c r="R18" s="19"/>
      <c r="S18" s="68">
        <v>14000</v>
      </c>
      <c r="T18" s="69">
        <v>43159</v>
      </c>
      <c r="U18" s="2">
        <f t="shared" si="2"/>
        <v>21.3</v>
      </c>
      <c r="V18" s="2">
        <v>25</v>
      </c>
      <c r="W18" s="2">
        <f t="shared" si="3"/>
        <v>3.6999999999999993</v>
      </c>
      <c r="X18" s="66">
        <f t="shared" si="4"/>
        <v>14.799999999999997</v>
      </c>
    </row>
    <row r="19" spans="1:24" s="2" customFormat="1" ht="15.75" customHeight="1">
      <c r="A19" s="42">
        <v>13</v>
      </c>
      <c r="B19" s="19"/>
      <c r="C19" s="44" t="s">
        <v>302</v>
      </c>
      <c r="D19" s="44" t="s">
        <v>302</v>
      </c>
      <c r="E19" s="47" t="s">
        <v>239</v>
      </c>
      <c r="F19" s="41"/>
      <c r="G19" s="19"/>
      <c r="H19" s="45" t="s">
        <v>38</v>
      </c>
      <c r="I19" s="45">
        <v>4</v>
      </c>
      <c r="J19" s="57">
        <v>35370</v>
      </c>
      <c r="K19" s="57">
        <v>35370</v>
      </c>
      <c r="L19" s="22">
        <v>44621.72</v>
      </c>
      <c r="M19" s="22">
        <v>14875.8</v>
      </c>
      <c r="N19" s="22">
        <v>44000</v>
      </c>
      <c r="O19" s="19">
        <v>10</v>
      </c>
      <c r="P19" s="22">
        <f aca="true" t="shared" si="5" ref="P19:P36">ROUND(N19*O19%,0)</f>
        <v>4400</v>
      </c>
      <c r="Q19" s="28">
        <f t="shared" si="1"/>
        <v>-70.42175882977723</v>
      </c>
      <c r="R19" s="19"/>
      <c r="S19" s="68">
        <v>11000</v>
      </c>
      <c r="T19" s="69">
        <v>43159</v>
      </c>
      <c r="U19" s="2">
        <f t="shared" si="2"/>
        <v>21.3</v>
      </c>
      <c r="V19" s="2">
        <v>25</v>
      </c>
      <c r="W19" s="2">
        <f t="shared" si="3"/>
        <v>3.6999999999999993</v>
      </c>
      <c r="X19" s="66">
        <f t="shared" si="4"/>
        <v>14.799999999999997</v>
      </c>
    </row>
    <row r="20" spans="1:24" s="2" customFormat="1" ht="15.75" customHeight="1">
      <c r="A20" s="19">
        <v>14</v>
      </c>
      <c r="B20" s="19"/>
      <c r="C20" s="44" t="s">
        <v>303</v>
      </c>
      <c r="D20" s="44" t="s">
        <v>303</v>
      </c>
      <c r="E20" s="45" t="s">
        <v>304</v>
      </c>
      <c r="F20" s="41"/>
      <c r="G20" s="19"/>
      <c r="H20" s="45" t="s">
        <v>38</v>
      </c>
      <c r="I20" s="45">
        <v>1</v>
      </c>
      <c r="J20" s="57">
        <v>35370</v>
      </c>
      <c r="K20" s="57">
        <v>35370</v>
      </c>
      <c r="L20" s="22">
        <v>14694.59</v>
      </c>
      <c r="M20" s="22">
        <v>4898.84</v>
      </c>
      <c r="N20" s="22">
        <v>15000</v>
      </c>
      <c r="O20" s="19">
        <v>10</v>
      </c>
      <c r="P20" s="22">
        <f t="shared" si="5"/>
        <v>1500</v>
      </c>
      <c r="Q20" s="28">
        <f t="shared" si="1"/>
        <v>-69.38050640559807</v>
      </c>
      <c r="R20" s="19"/>
      <c r="S20" s="68">
        <v>15000</v>
      </c>
      <c r="T20" s="69">
        <v>43159</v>
      </c>
      <c r="U20" s="2">
        <f t="shared" si="2"/>
        <v>21.3</v>
      </c>
      <c r="V20" s="2">
        <v>25</v>
      </c>
      <c r="W20" s="2">
        <f t="shared" si="3"/>
        <v>3.6999999999999993</v>
      </c>
      <c r="X20" s="66">
        <f t="shared" si="4"/>
        <v>14.799999999999997</v>
      </c>
    </row>
    <row r="21" spans="1:24" s="33" customFormat="1" ht="15.75" customHeight="1">
      <c r="A21" s="42">
        <v>15</v>
      </c>
      <c r="B21" s="19"/>
      <c r="C21" s="43" t="s">
        <v>305</v>
      </c>
      <c r="D21" s="44" t="s">
        <v>305</v>
      </c>
      <c r="E21" s="45">
        <v>1000</v>
      </c>
      <c r="F21" s="41"/>
      <c r="G21" s="19"/>
      <c r="H21" s="46" t="s">
        <v>38</v>
      </c>
      <c r="I21" s="46">
        <v>28</v>
      </c>
      <c r="J21" s="55">
        <v>35370</v>
      </c>
      <c r="K21" s="55">
        <v>35370</v>
      </c>
      <c r="L21" s="56">
        <v>15894899.1</v>
      </c>
      <c r="M21" s="56">
        <v>5299688.18</v>
      </c>
      <c r="N21" s="56">
        <v>12478500</v>
      </c>
      <c r="O21" s="42">
        <v>15</v>
      </c>
      <c r="P21" s="56">
        <f t="shared" si="5"/>
        <v>1871775</v>
      </c>
      <c r="Q21" s="67">
        <f t="shared" si="1"/>
        <v>-64.6814126336014</v>
      </c>
      <c r="R21" s="42" t="s">
        <v>388</v>
      </c>
      <c r="S21" s="68"/>
      <c r="T21" s="69">
        <v>43159</v>
      </c>
      <c r="U21" s="2">
        <f t="shared" si="2"/>
        <v>21.3</v>
      </c>
      <c r="V21" s="2">
        <v>25</v>
      </c>
      <c r="W21" s="2">
        <f t="shared" si="3"/>
        <v>3.6999999999999993</v>
      </c>
      <c r="X21" s="66">
        <f t="shared" si="4"/>
        <v>14.799999999999997</v>
      </c>
    </row>
    <row r="22" spans="1:24" s="33" customFormat="1" ht="15.75" customHeight="1">
      <c r="A22" s="19">
        <v>16</v>
      </c>
      <c r="B22" s="19"/>
      <c r="C22" s="43" t="s">
        <v>389</v>
      </c>
      <c r="D22" s="44" t="s">
        <v>16</v>
      </c>
      <c r="E22" s="47" t="s">
        <v>239</v>
      </c>
      <c r="F22" s="41"/>
      <c r="G22" s="19"/>
      <c r="H22" s="49" t="s">
        <v>275</v>
      </c>
      <c r="I22" s="46">
        <v>1</v>
      </c>
      <c r="J22" s="55">
        <v>35370</v>
      </c>
      <c r="K22" s="55">
        <v>35370</v>
      </c>
      <c r="L22" s="56">
        <v>10347573.59</v>
      </c>
      <c r="M22" s="56">
        <v>3449627.65</v>
      </c>
      <c r="N22" s="56">
        <v>8644700</v>
      </c>
      <c r="O22" s="42">
        <v>15</v>
      </c>
      <c r="P22" s="56">
        <f t="shared" si="5"/>
        <v>1296705</v>
      </c>
      <c r="Q22" s="67">
        <f t="shared" si="1"/>
        <v>-62.41029086139195</v>
      </c>
      <c r="R22" s="42" t="s">
        <v>390</v>
      </c>
      <c r="S22" s="68"/>
      <c r="T22" s="69">
        <v>43159</v>
      </c>
      <c r="U22" s="2">
        <f t="shared" si="2"/>
        <v>21.3</v>
      </c>
      <c r="V22" s="2">
        <v>25</v>
      </c>
      <c r="W22" s="2">
        <f t="shared" si="3"/>
        <v>3.6999999999999993</v>
      </c>
      <c r="X22" s="66">
        <f t="shared" si="4"/>
        <v>14.799999999999997</v>
      </c>
    </row>
    <row r="23" spans="1:24" s="2" customFormat="1" ht="15.75" customHeight="1">
      <c r="A23" s="42">
        <v>17</v>
      </c>
      <c r="B23" s="19"/>
      <c r="C23" s="44" t="s">
        <v>306</v>
      </c>
      <c r="D23" s="44" t="s">
        <v>306</v>
      </c>
      <c r="E23" s="45" t="s">
        <v>391</v>
      </c>
      <c r="F23" s="41"/>
      <c r="G23" s="19"/>
      <c r="H23" s="45" t="s">
        <v>38</v>
      </c>
      <c r="I23" s="45">
        <v>15</v>
      </c>
      <c r="J23" s="57">
        <v>35370</v>
      </c>
      <c r="K23" s="57">
        <v>35370</v>
      </c>
      <c r="L23" s="22">
        <v>1795004.86</v>
      </c>
      <c r="M23" s="22">
        <v>598410.65</v>
      </c>
      <c r="N23" s="22">
        <v>1856300</v>
      </c>
      <c r="O23" s="19">
        <v>15</v>
      </c>
      <c r="P23" s="22">
        <f t="shared" si="5"/>
        <v>278445</v>
      </c>
      <c r="Q23" s="28">
        <f t="shared" si="1"/>
        <v>-53.46924390466648</v>
      </c>
      <c r="R23" s="19"/>
      <c r="S23" s="68"/>
      <c r="T23" s="69">
        <v>43159</v>
      </c>
      <c r="U23" s="2">
        <f t="shared" si="2"/>
        <v>21.3</v>
      </c>
      <c r="V23" s="2">
        <v>25</v>
      </c>
      <c r="W23" s="2">
        <f t="shared" si="3"/>
        <v>3.6999999999999993</v>
      </c>
      <c r="X23" s="66">
        <f t="shared" si="4"/>
        <v>14.799999999999997</v>
      </c>
    </row>
    <row r="24" spans="1:24" s="2" customFormat="1" ht="15.75" customHeight="1">
      <c r="A24" s="19">
        <v>18</v>
      </c>
      <c r="B24" s="19"/>
      <c r="C24" s="44" t="s">
        <v>308</v>
      </c>
      <c r="D24" s="44" t="s">
        <v>308</v>
      </c>
      <c r="E24" s="45" t="s">
        <v>309</v>
      </c>
      <c r="F24" s="41"/>
      <c r="G24" s="19"/>
      <c r="H24" s="45" t="s">
        <v>38</v>
      </c>
      <c r="I24" s="45">
        <v>15</v>
      </c>
      <c r="J24" s="57">
        <v>35370</v>
      </c>
      <c r="K24" s="57">
        <v>35370</v>
      </c>
      <c r="L24" s="22">
        <v>2815796.36</v>
      </c>
      <c r="M24" s="22">
        <v>938717.53</v>
      </c>
      <c r="N24" s="22">
        <v>2125500</v>
      </c>
      <c r="O24" s="19">
        <v>15</v>
      </c>
      <c r="P24" s="22">
        <f t="shared" si="5"/>
        <v>318825</v>
      </c>
      <c r="Q24" s="28">
        <f t="shared" si="1"/>
        <v>-66.03610886013816</v>
      </c>
      <c r="R24" s="19"/>
      <c r="S24" s="68"/>
      <c r="T24" s="69">
        <v>43159</v>
      </c>
      <c r="U24" s="2">
        <f t="shared" si="2"/>
        <v>21.3</v>
      </c>
      <c r="V24" s="2">
        <v>25</v>
      </c>
      <c r="W24" s="2">
        <f t="shared" si="3"/>
        <v>3.6999999999999993</v>
      </c>
      <c r="X24" s="66">
        <f t="shared" si="4"/>
        <v>14.799999999999997</v>
      </c>
    </row>
    <row r="25" spans="1:24" s="2" customFormat="1" ht="15.75" customHeight="1">
      <c r="A25" s="42">
        <v>19</v>
      </c>
      <c r="B25" s="19"/>
      <c r="C25" s="44" t="s">
        <v>310</v>
      </c>
      <c r="D25" s="44" t="s">
        <v>310</v>
      </c>
      <c r="E25" s="47" t="s">
        <v>239</v>
      </c>
      <c r="F25" s="41"/>
      <c r="G25" s="19"/>
      <c r="H25" s="45" t="s">
        <v>38</v>
      </c>
      <c r="I25" s="45">
        <v>22</v>
      </c>
      <c r="J25" s="57">
        <v>35370</v>
      </c>
      <c r="K25" s="57">
        <v>35370</v>
      </c>
      <c r="L25" s="22">
        <v>206155.48</v>
      </c>
      <c r="M25" s="22">
        <v>68727.2</v>
      </c>
      <c r="N25" s="22">
        <v>209000</v>
      </c>
      <c r="O25" s="19">
        <v>10</v>
      </c>
      <c r="P25" s="22">
        <f t="shared" si="5"/>
        <v>20900</v>
      </c>
      <c r="Q25" s="28">
        <f t="shared" si="1"/>
        <v>-69.58991490996287</v>
      </c>
      <c r="R25" s="19"/>
      <c r="S25" s="68">
        <v>9500</v>
      </c>
      <c r="T25" s="69">
        <v>43159</v>
      </c>
      <c r="U25" s="2">
        <f t="shared" si="2"/>
        <v>21.3</v>
      </c>
      <c r="V25" s="2">
        <v>25</v>
      </c>
      <c r="W25" s="2">
        <f t="shared" si="3"/>
        <v>3.6999999999999993</v>
      </c>
      <c r="X25" s="66">
        <f t="shared" si="4"/>
        <v>14.799999999999997</v>
      </c>
    </row>
    <row r="26" spans="1:24" s="33" customFormat="1" ht="15.75" customHeight="1">
      <c r="A26" s="19">
        <v>20</v>
      </c>
      <c r="B26" s="19"/>
      <c r="C26" s="50" t="s">
        <v>311</v>
      </c>
      <c r="D26" s="44" t="s">
        <v>311</v>
      </c>
      <c r="E26" s="45" t="s">
        <v>312</v>
      </c>
      <c r="F26" s="41"/>
      <c r="G26" s="19"/>
      <c r="H26" s="46" t="s">
        <v>38</v>
      </c>
      <c r="I26" s="46">
        <v>1</v>
      </c>
      <c r="J26" s="55">
        <v>35370</v>
      </c>
      <c r="K26" s="55">
        <v>35370</v>
      </c>
      <c r="L26" s="56">
        <v>5212655.94</v>
      </c>
      <c r="M26" s="56">
        <v>1737771.88</v>
      </c>
      <c r="N26" s="56">
        <v>2805300</v>
      </c>
      <c r="O26" s="42">
        <v>15</v>
      </c>
      <c r="P26" s="56">
        <f t="shared" si="5"/>
        <v>420795</v>
      </c>
      <c r="Q26" s="67">
        <f t="shared" si="1"/>
        <v>-75.78537178309043</v>
      </c>
      <c r="R26" s="42" t="s">
        <v>392</v>
      </c>
      <c r="S26" s="68"/>
      <c r="T26" s="69">
        <v>43159</v>
      </c>
      <c r="U26" s="2">
        <f t="shared" si="2"/>
        <v>21.3</v>
      </c>
      <c r="V26" s="2">
        <v>25</v>
      </c>
      <c r="W26" s="2">
        <f t="shared" si="3"/>
        <v>3.6999999999999993</v>
      </c>
      <c r="X26" s="66">
        <f t="shared" si="4"/>
        <v>14.799999999999997</v>
      </c>
    </row>
    <row r="27" spans="1:24" s="2" customFormat="1" ht="15.75" customHeight="1">
      <c r="A27" s="42">
        <v>21</v>
      </c>
      <c r="B27" s="19"/>
      <c r="C27" s="44" t="s">
        <v>313</v>
      </c>
      <c r="D27" s="44" t="s">
        <v>313</v>
      </c>
      <c r="E27" s="45" t="s">
        <v>393</v>
      </c>
      <c r="F27" s="41"/>
      <c r="G27" s="19"/>
      <c r="H27" s="45" t="s">
        <v>38</v>
      </c>
      <c r="I27" s="45">
        <v>6</v>
      </c>
      <c r="J27" s="57">
        <v>35370</v>
      </c>
      <c r="K27" s="57">
        <v>35370</v>
      </c>
      <c r="L27" s="22">
        <v>472510.81</v>
      </c>
      <c r="M27" s="22">
        <v>157523.51</v>
      </c>
      <c r="N27" s="22">
        <v>276300</v>
      </c>
      <c r="O27" s="19">
        <v>10</v>
      </c>
      <c r="P27" s="22">
        <f t="shared" si="5"/>
        <v>27630</v>
      </c>
      <c r="Q27" s="28">
        <f t="shared" si="1"/>
        <v>-82.45976108582141</v>
      </c>
      <c r="R27" s="19"/>
      <c r="S27" s="68"/>
      <c r="T27" s="69">
        <v>43159</v>
      </c>
      <c r="U27" s="2">
        <f t="shared" si="2"/>
        <v>21.3</v>
      </c>
      <c r="V27" s="2">
        <v>25</v>
      </c>
      <c r="W27" s="2">
        <f t="shared" si="3"/>
        <v>3.6999999999999993</v>
      </c>
      <c r="X27" s="66">
        <f t="shared" si="4"/>
        <v>14.799999999999997</v>
      </c>
    </row>
    <row r="28" spans="1:24" s="2" customFormat="1" ht="15.75" customHeight="1">
      <c r="A28" s="19">
        <v>22</v>
      </c>
      <c r="B28" s="19"/>
      <c r="C28" s="44" t="s">
        <v>315</v>
      </c>
      <c r="D28" s="44" t="s">
        <v>315</v>
      </c>
      <c r="E28" s="47" t="s">
        <v>239</v>
      </c>
      <c r="F28" s="41"/>
      <c r="G28" s="19"/>
      <c r="H28" s="45" t="s">
        <v>38</v>
      </c>
      <c r="I28" s="45">
        <v>15</v>
      </c>
      <c r="J28" s="57">
        <v>35370</v>
      </c>
      <c r="K28" s="57">
        <v>35370</v>
      </c>
      <c r="L28" s="22">
        <v>46911.82</v>
      </c>
      <c r="M28" s="22">
        <v>15639.24</v>
      </c>
      <c r="N28" s="22">
        <v>25600</v>
      </c>
      <c r="O28" s="19">
        <v>10</v>
      </c>
      <c r="P28" s="22">
        <f t="shared" si="5"/>
        <v>2560</v>
      </c>
      <c r="Q28" s="28">
        <f t="shared" si="1"/>
        <v>-83.63091812645628</v>
      </c>
      <c r="R28" s="19"/>
      <c r="S28" s="68"/>
      <c r="T28" s="69">
        <v>43159</v>
      </c>
      <c r="U28" s="2">
        <f t="shared" si="2"/>
        <v>21.3</v>
      </c>
      <c r="V28" s="2">
        <v>25</v>
      </c>
      <c r="W28" s="2">
        <f t="shared" si="3"/>
        <v>3.6999999999999993</v>
      </c>
      <c r="X28" s="66">
        <f t="shared" si="4"/>
        <v>14.799999999999997</v>
      </c>
    </row>
    <row r="29" spans="1:24" s="2" customFormat="1" ht="15.75" customHeight="1">
      <c r="A29" s="42">
        <v>23</v>
      </c>
      <c r="B29" s="19"/>
      <c r="C29" s="44" t="s">
        <v>316</v>
      </c>
      <c r="D29" s="44" t="s">
        <v>316</v>
      </c>
      <c r="E29" s="47" t="s">
        <v>239</v>
      </c>
      <c r="F29" s="41"/>
      <c r="G29" s="19"/>
      <c r="H29" s="45" t="s">
        <v>38</v>
      </c>
      <c r="I29" s="45">
        <v>9</v>
      </c>
      <c r="J29" s="57">
        <v>35370</v>
      </c>
      <c r="K29" s="57">
        <v>35370</v>
      </c>
      <c r="L29" s="22">
        <v>70928.78</v>
      </c>
      <c r="M29" s="22">
        <v>23645.93</v>
      </c>
      <c r="N29" s="22">
        <v>38700</v>
      </c>
      <c r="O29" s="19">
        <v>10</v>
      </c>
      <c r="P29" s="22">
        <f t="shared" si="5"/>
        <v>3870</v>
      </c>
      <c r="Q29" s="28">
        <f t="shared" si="1"/>
        <v>-83.63354708400135</v>
      </c>
      <c r="R29" s="19"/>
      <c r="S29" s="68"/>
      <c r="T29" s="69">
        <v>43159</v>
      </c>
      <c r="U29" s="2">
        <f t="shared" si="2"/>
        <v>21.3</v>
      </c>
      <c r="V29" s="2">
        <v>25</v>
      </c>
      <c r="W29" s="2">
        <f t="shared" si="3"/>
        <v>3.6999999999999993</v>
      </c>
      <c r="X29" s="66">
        <f t="shared" si="4"/>
        <v>14.799999999999997</v>
      </c>
    </row>
    <row r="30" spans="1:24" s="2" customFormat="1" ht="15.75" customHeight="1">
      <c r="A30" s="19">
        <v>24</v>
      </c>
      <c r="B30" s="19"/>
      <c r="C30" s="44" t="s">
        <v>317</v>
      </c>
      <c r="D30" s="44" t="s">
        <v>317</v>
      </c>
      <c r="E30" s="45" t="s">
        <v>318</v>
      </c>
      <c r="F30" s="41"/>
      <c r="G30" s="19"/>
      <c r="H30" s="45" t="s">
        <v>38</v>
      </c>
      <c r="I30" s="45">
        <v>4</v>
      </c>
      <c r="J30" s="57">
        <v>35370</v>
      </c>
      <c r="K30" s="57">
        <v>35370</v>
      </c>
      <c r="L30" s="22">
        <v>420953.01</v>
      </c>
      <c r="M30" s="22">
        <v>140335.44</v>
      </c>
      <c r="N30" s="22">
        <v>241700</v>
      </c>
      <c r="O30" s="19">
        <v>10</v>
      </c>
      <c r="P30" s="22">
        <f t="shared" si="5"/>
        <v>24170</v>
      </c>
      <c r="Q30" s="28">
        <f t="shared" si="1"/>
        <v>-82.7769806401006</v>
      </c>
      <c r="R30" s="19"/>
      <c r="S30" s="68"/>
      <c r="T30" s="69">
        <v>43159</v>
      </c>
      <c r="U30" s="2">
        <f t="shared" si="2"/>
        <v>21.3</v>
      </c>
      <c r="V30" s="2">
        <v>25</v>
      </c>
      <c r="W30" s="2">
        <f t="shared" si="3"/>
        <v>3.6999999999999993</v>
      </c>
      <c r="X30" s="66">
        <f t="shared" si="4"/>
        <v>14.799999999999997</v>
      </c>
    </row>
    <row r="31" spans="1:24" s="2" customFormat="1" ht="15.75" customHeight="1">
      <c r="A31" s="42">
        <v>25</v>
      </c>
      <c r="B31" s="19"/>
      <c r="C31" s="44" t="s">
        <v>319</v>
      </c>
      <c r="D31" s="44" t="s">
        <v>319</v>
      </c>
      <c r="E31" s="47" t="s">
        <v>239</v>
      </c>
      <c r="F31" s="41"/>
      <c r="G31" s="19"/>
      <c r="H31" s="45" t="s">
        <v>38</v>
      </c>
      <c r="I31" s="45">
        <v>85</v>
      </c>
      <c r="J31" s="57">
        <v>35370</v>
      </c>
      <c r="K31" s="57">
        <v>35370</v>
      </c>
      <c r="L31" s="22">
        <v>2145215.83</v>
      </c>
      <c r="M31" s="22">
        <v>715162.44</v>
      </c>
      <c r="N31" s="22">
        <v>2082500</v>
      </c>
      <c r="O31" s="19">
        <v>15</v>
      </c>
      <c r="P31" s="22">
        <f t="shared" si="5"/>
        <v>312375</v>
      </c>
      <c r="Q31" s="28">
        <f t="shared" si="1"/>
        <v>-56.32111216578991</v>
      </c>
      <c r="R31" s="19"/>
      <c r="S31" s="68">
        <v>24500</v>
      </c>
      <c r="T31" s="69">
        <v>43159</v>
      </c>
      <c r="U31" s="2">
        <f t="shared" si="2"/>
        <v>21.3</v>
      </c>
      <c r="V31" s="2">
        <v>25</v>
      </c>
      <c r="W31" s="2">
        <f t="shared" si="3"/>
        <v>3.6999999999999993</v>
      </c>
      <c r="X31" s="66">
        <f t="shared" si="4"/>
        <v>14.799999999999997</v>
      </c>
    </row>
    <row r="32" spans="1:24" s="33" customFormat="1" ht="15.75" customHeight="1">
      <c r="A32" s="19">
        <v>26</v>
      </c>
      <c r="B32" s="19"/>
      <c r="C32" s="50" t="s">
        <v>320</v>
      </c>
      <c r="D32" s="44" t="s">
        <v>320</v>
      </c>
      <c r="E32" s="45" t="s">
        <v>394</v>
      </c>
      <c r="F32" s="41"/>
      <c r="G32" s="19"/>
      <c r="H32" s="46" t="s">
        <v>38</v>
      </c>
      <c r="I32" s="46">
        <v>4</v>
      </c>
      <c r="J32" s="55">
        <v>35370</v>
      </c>
      <c r="K32" s="55">
        <v>35370</v>
      </c>
      <c r="L32" s="56">
        <v>6845205.96</v>
      </c>
      <c r="M32" s="56">
        <v>2199352.76</v>
      </c>
      <c r="N32" s="56">
        <v>3815300</v>
      </c>
      <c r="O32" s="42">
        <v>15</v>
      </c>
      <c r="P32" s="56">
        <f t="shared" si="5"/>
        <v>572295</v>
      </c>
      <c r="Q32" s="67">
        <f t="shared" si="1"/>
        <v>-73.97893551191851</v>
      </c>
      <c r="R32" s="42" t="s">
        <v>395</v>
      </c>
      <c r="S32" s="68"/>
      <c r="T32" s="69">
        <v>43159</v>
      </c>
      <c r="U32" s="2">
        <f t="shared" si="2"/>
        <v>21.3</v>
      </c>
      <c r="V32" s="2">
        <v>25</v>
      </c>
      <c r="W32" s="2">
        <f t="shared" si="3"/>
        <v>3.6999999999999993</v>
      </c>
      <c r="X32" s="66">
        <f t="shared" si="4"/>
        <v>14.799999999999997</v>
      </c>
    </row>
    <row r="33" spans="1:24" s="33" customFormat="1" ht="15.75" customHeight="1">
      <c r="A33" s="42">
        <v>27</v>
      </c>
      <c r="B33" s="19"/>
      <c r="C33" s="50" t="s">
        <v>322</v>
      </c>
      <c r="D33" s="44" t="s">
        <v>322</v>
      </c>
      <c r="E33" s="45" t="s">
        <v>323</v>
      </c>
      <c r="F33" s="41"/>
      <c r="G33" s="19"/>
      <c r="H33" s="46" t="s">
        <v>38</v>
      </c>
      <c r="I33" s="46">
        <v>6</v>
      </c>
      <c r="J33" s="55">
        <v>35370</v>
      </c>
      <c r="K33" s="55">
        <v>35370</v>
      </c>
      <c r="L33" s="56">
        <v>10003034.38</v>
      </c>
      <c r="M33" s="56">
        <v>3334766.74</v>
      </c>
      <c r="N33" s="56">
        <v>6054700</v>
      </c>
      <c r="O33" s="42">
        <v>15</v>
      </c>
      <c r="P33" s="56">
        <f t="shared" si="5"/>
        <v>908205</v>
      </c>
      <c r="Q33" s="67">
        <f t="shared" si="1"/>
        <v>-72.76556140775232</v>
      </c>
      <c r="R33" s="42" t="s">
        <v>396</v>
      </c>
      <c r="S33" s="68"/>
      <c r="T33" s="69">
        <v>43159</v>
      </c>
      <c r="U33" s="2">
        <f t="shared" si="2"/>
        <v>21.3</v>
      </c>
      <c r="V33" s="2">
        <v>25</v>
      </c>
      <c r="W33" s="2">
        <f t="shared" si="3"/>
        <v>3.6999999999999993</v>
      </c>
      <c r="X33" s="66">
        <f t="shared" si="4"/>
        <v>14.799999999999997</v>
      </c>
    </row>
    <row r="34" spans="1:24" s="33" customFormat="1" ht="15.75" customHeight="1">
      <c r="A34" s="19">
        <v>28</v>
      </c>
      <c r="B34" s="19"/>
      <c r="C34" s="43" t="s">
        <v>12</v>
      </c>
      <c r="D34" s="44" t="s">
        <v>12</v>
      </c>
      <c r="E34" s="45" t="s">
        <v>36</v>
      </c>
      <c r="F34" s="41"/>
      <c r="G34" s="19"/>
      <c r="H34" s="46" t="s">
        <v>38</v>
      </c>
      <c r="I34" s="46">
        <v>1</v>
      </c>
      <c r="J34" s="55">
        <v>35370</v>
      </c>
      <c r="K34" s="55">
        <v>35370</v>
      </c>
      <c r="L34" s="56">
        <v>31964933.81</v>
      </c>
      <c r="M34" s="56">
        <v>10649220.42</v>
      </c>
      <c r="N34" s="56">
        <v>25228100</v>
      </c>
      <c r="O34" s="42">
        <v>15</v>
      </c>
      <c r="P34" s="56">
        <f t="shared" si="5"/>
        <v>3784215</v>
      </c>
      <c r="Q34" s="67">
        <f t="shared" si="1"/>
        <v>-64.46486361674914</v>
      </c>
      <c r="R34" s="42" t="s">
        <v>397</v>
      </c>
      <c r="S34" s="68"/>
      <c r="T34" s="69">
        <v>43159</v>
      </c>
      <c r="U34" s="2">
        <f t="shared" si="2"/>
        <v>21.3</v>
      </c>
      <c r="V34" s="2">
        <v>25</v>
      </c>
      <c r="W34" s="2">
        <f t="shared" si="3"/>
        <v>3.6999999999999993</v>
      </c>
      <c r="X34" s="66">
        <f t="shared" si="4"/>
        <v>14.799999999999997</v>
      </c>
    </row>
    <row r="35" spans="1:24" s="2" customFormat="1" ht="15.75" customHeight="1">
      <c r="A35" s="42">
        <v>29</v>
      </c>
      <c r="B35" s="19"/>
      <c r="C35" s="44" t="s">
        <v>398</v>
      </c>
      <c r="D35" s="44" t="s">
        <v>398</v>
      </c>
      <c r="E35" s="47" t="s">
        <v>239</v>
      </c>
      <c r="F35" s="41"/>
      <c r="G35" s="19"/>
      <c r="H35" s="45" t="s">
        <v>38</v>
      </c>
      <c r="I35" s="45">
        <v>1</v>
      </c>
      <c r="J35" s="57">
        <v>40878</v>
      </c>
      <c r="K35" s="57">
        <v>40878</v>
      </c>
      <c r="L35" s="22">
        <v>817000</v>
      </c>
      <c r="M35" s="22">
        <v>635626.01</v>
      </c>
      <c r="N35" s="22">
        <v>800000</v>
      </c>
      <c r="O35" s="19">
        <v>60</v>
      </c>
      <c r="P35" s="22">
        <f t="shared" si="5"/>
        <v>480000</v>
      </c>
      <c r="Q35" s="28">
        <f t="shared" si="1"/>
        <v>-24.48389580533371</v>
      </c>
      <c r="R35" s="19"/>
      <c r="S35" s="68">
        <f>N35/I35</f>
        <v>800000</v>
      </c>
      <c r="T35" s="69">
        <v>43159</v>
      </c>
      <c r="U35" s="2">
        <f t="shared" si="2"/>
        <v>6.2</v>
      </c>
      <c r="V35" s="2">
        <v>15</v>
      </c>
      <c r="W35" s="2">
        <f t="shared" si="3"/>
        <v>8.8</v>
      </c>
      <c r="X35" s="66">
        <f t="shared" si="4"/>
        <v>58.666666666666664</v>
      </c>
    </row>
    <row r="36" spans="1:24" s="2" customFormat="1" ht="15.75" customHeight="1">
      <c r="A36" s="19">
        <v>30</v>
      </c>
      <c r="B36" s="19"/>
      <c r="C36" s="44" t="s">
        <v>277</v>
      </c>
      <c r="D36" s="44" t="s">
        <v>277</v>
      </c>
      <c r="E36" s="47" t="s">
        <v>239</v>
      </c>
      <c r="F36" s="41"/>
      <c r="G36" s="19"/>
      <c r="H36" s="45" t="s">
        <v>38</v>
      </c>
      <c r="I36" s="45">
        <v>1</v>
      </c>
      <c r="J36" s="57">
        <v>41579</v>
      </c>
      <c r="K36" s="57">
        <v>41579</v>
      </c>
      <c r="L36" s="22">
        <v>64658.13</v>
      </c>
      <c r="M36" s="22">
        <v>54765.44</v>
      </c>
      <c r="N36" s="22">
        <v>63000</v>
      </c>
      <c r="O36" s="19">
        <v>64</v>
      </c>
      <c r="P36" s="22">
        <f t="shared" si="5"/>
        <v>40320</v>
      </c>
      <c r="Q36" s="28">
        <f t="shared" si="1"/>
        <v>-26.376926762571433</v>
      </c>
      <c r="R36" s="19"/>
      <c r="S36" s="68">
        <f>N36/I36</f>
        <v>63000</v>
      </c>
      <c r="T36" s="69">
        <v>43159</v>
      </c>
      <c r="U36" s="2">
        <f t="shared" si="2"/>
        <v>4.3</v>
      </c>
      <c r="V36" s="2">
        <v>12</v>
      </c>
      <c r="W36" s="2">
        <f t="shared" si="3"/>
        <v>7.7</v>
      </c>
      <c r="X36" s="66">
        <f t="shared" si="4"/>
        <v>64.16666666666667</v>
      </c>
    </row>
    <row r="37" spans="1:18" ht="15.75" customHeight="1">
      <c r="A37" s="19"/>
      <c r="B37" s="29"/>
      <c r="C37" s="29"/>
      <c r="D37" s="29"/>
      <c r="E37" s="19"/>
      <c r="F37" s="51"/>
      <c r="G37" s="30"/>
      <c r="H37" s="19"/>
      <c r="I37" s="19"/>
      <c r="J37" s="59"/>
      <c r="K37" s="59"/>
      <c r="L37" s="28"/>
      <c r="M37" s="28"/>
      <c r="N37" s="28"/>
      <c r="O37" s="60"/>
      <c r="P37" s="28"/>
      <c r="Q37" s="28"/>
      <c r="R37" s="30"/>
    </row>
    <row r="38" spans="1:18" ht="15.75" customHeight="1">
      <c r="A38" s="17" t="s">
        <v>325</v>
      </c>
      <c r="B38" s="18"/>
      <c r="C38" s="26"/>
      <c r="D38" s="26"/>
      <c r="E38" s="19"/>
      <c r="F38" s="52"/>
      <c r="G38" s="19"/>
      <c r="H38" s="19"/>
      <c r="I38" s="19"/>
      <c r="J38" s="59"/>
      <c r="K38" s="59"/>
      <c r="L38" s="28">
        <f>SUM(L7:L37)</f>
        <v>114855978.96999998</v>
      </c>
      <c r="M38" s="28">
        <f>SUM(M7:M37)</f>
        <v>38597580.120000005</v>
      </c>
      <c r="N38" s="28">
        <f>SUM(N7:N37)</f>
        <v>86648300</v>
      </c>
      <c r="O38" s="60"/>
      <c r="P38" s="28">
        <f>SUM(P7:P37)</f>
        <v>13312500</v>
      </c>
      <c r="Q38" s="28">
        <f>IF(M38=0,"",(P38-M38)/M38*100)</f>
        <v>-65.50949578027588</v>
      </c>
      <c r="R38" s="30"/>
    </row>
    <row r="39" spans="1:18" ht="15.75" customHeight="1">
      <c r="A39" s="53" t="str">
        <f>'[1]封面'!D11&amp;'[1]封面'!G11</f>
        <v>被评估企业或产权持有单位填表人：俞剑鹰</v>
      </c>
      <c r="L39" s="53" t="str">
        <f>"评估人员："&amp;'[1]封面'!G26</f>
        <v>评估人员：陈奕芝</v>
      </c>
      <c r="N39" s="61" t="s">
        <v>399</v>
      </c>
      <c r="O39" s="62"/>
      <c r="P39" s="62"/>
      <c r="Q39" s="62"/>
      <c r="R39" s="70"/>
    </row>
    <row r="40" spans="1:18" ht="35.25" customHeight="1">
      <c r="A40" s="53" t="str">
        <f>CONCATENATE('[1]封面'!D13,'[1]封面'!F13,'[1]封面'!G13,'[1]封面'!H13,'[1]封面'!I13,'[1]封面'!J13,'[1]封面'!K13)</f>
        <v>填表日期：2018年3月12日</v>
      </c>
      <c r="N40" s="63"/>
      <c r="O40" s="64"/>
      <c r="P40" s="64"/>
      <c r="Q40" s="64"/>
      <c r="R40" s="71"/>
    </row>
    <row r="43" spans="12:13" ht="15.75" customHeight="1">
      <c r="L43" s="3">
        <v>114855978.97</v>
      </c>
      <c r="M43" s="3">
        <v>46867210.61</v>
      </c>
    </row>
    <row r="45" spans="12:13" ht="15.75" customHeight="1">
      <c r="L45" s="3">
        <f>L38-L43</f>
        <v>0</v>
      </c>
      <c r="M45" s="3">
        <f>M38-M43</f>
        <v>-8269630.489999995</v>
      </c>
    </row>
  </sheetData>
  <sheetProtection/>
  <mergeCells count="18">
    <mergeCell ref="A2:R2"/>
    <mergeCell ref="A3:R3"/>
    <mergeCell ref="L5:M5"/>
    <mergeCell ref="N5:P5"/>
    <mergeCell ref="A38:C38"/>
    <mergeCell ref="A5:A6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N39:R40"/>
  </mergeCells>
  <hyperlinks>
    <hyperlink ref="B1" location="固定资产汇总!B12" display="返回"/>
    <hyperlink ref="A1" location="索引目录!E38" display="返回索引页"/>
  </hyperlinks>
  <printOptions/>
  <pageMargins left="0.75" right="0.75" top="1" bottom="1" header="0.511805555555556" footer="0.51180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154">
      <selection activeCell="H9" sqref="H9"/>
    </sheetView>
  </sheetViews>
  <sheetFormatPr defaultColWidth="9.00390625" defaultRowHeight="15.75" customHeight="1"/>
  <cols>
    <col min="1" max="1" width="4.75390625" style="2" customWidth="1"/>
    <col min="2" max="2" width="34.625" style="3" customWidth="1"/>
    <col min="3" max="3" width="4.50390625" style="3" customWidth="1"/>
    <col min="4" max="4" width="12.00390625" style="4" customWidth="1"/>
    <col min="5" max="5" width="8.375" style="4" customWidth="1"/>
    <col min="6" max="6" width="11.75390625" style="3" customWidth="1"/>
    <col min="7" max="8" width="8.375" style="3" customWidth="1"/>
    <col min="9" max="9" width="11.75390625" style="3" customWidth="1"/>
    <col min="10" max="10" width="8.375" style="3" customWidth="1"/>
    <col min="11" max="11" width="29.50390625" style="3" customWidth="1"/>
    <col min="12" max="12" width="9.625" style="3" hidden="1" customWidth="1"/>
    <col min="13" max="13" width="9.625" style="3" bestFit="1" customWidth="1"/>
    <col min="14" max="14" width="10.375" style="3" bestFit="1" customWidth="1"/>
    <col min="15" max="16384" width="9.00390625" style="3" customWidth="1"/>
  </cols>
  <sheetData>
    <row r="1" spans="1:12" ht="14.25">
      <c r="A1" s="5" t="s">
        <v>326</v>
      </c>
      <c r="B1" s="6" t="s">
        <v>327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0" customHeight="1">
      <c r="A2" s="8" t="s">
        <v>400</v>
      </c>
      <c r="B2" s="8"/>
      <c r="C2" s="8"/>
      <c r="D2" s="8"/>
      <c r="E2" s="8"/>
      <c r="F2" s="8"/>
      <c r="G2" s="8"/>
      <c r="H2" s="8"/>
      <c r="I2" s="8"/>
      <c r="J2" s="8"/>
      <c r="K2" s="8"/>
      <c r="L2" s="23"/>
    </row>
    <row r="3" spans="1:12" ht="13.5" customHeight="1" hidden="1">
      <c r="A3" s="9" t="str">
        <f>CONCATENATE('[2]封面'!D9,'[2]封面'!F9,'[2]封面'!G9,'[2]封面'!H9,'[2]封面'!I9,'[2]封面'!J9,'[2]封面'!K9)</f>
        <v>评估基准日：2018年2月28日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4"/>
    </row>
    <row r="4" spans="1:11" ht="15.75" customHeight="1">
      <c r="A4" s="11" t="s">
        <v>1</v>
      </c>
      <c r="K4" s="25" t="s">
        <v>22</v>
      </c>
    </row>
    <row r="5" spans="1:12" s="2" customFormat="1" ht="15.75" customHeight="1">
      <c r="A5" s="12" t="s">
        <v>3</v>
      </c>
      <c r="B5" s="12" t="s">
        <v>330</v>
      </c>
      <c r="C5" s="13" t="s">
        <v>28</v>
      </c>
      <c r="D5" s="14" t="s">
        <v>6</v>
      </c>
      <c r="E5" s="15"/>
      <c r="F5" s="16"/>
      <c r="G5" s="17" t="s">
        <v>32</v>
      </c>
      <c r="H5" s="18"/>
      <c r="I5" s="26"/>
      <c r="J5" s="12" t="s">
        <v>231</v>
      </c>
      <c r="K5" s="12" t="s">
        <v>10</v>
      </c>
      <c r="L5" s="12" t="s">
        <v>331</v>
      </c>
    </row>
    <row r="6" spans="1:12" s="2" customFormat="1" ht="15.75" customHeight="1">
      <c r="A6" s="19"/>
      <c r="B6" s="19"/>
      <c r="C6" s="20"/>
      <c r="D6" s="12" t="s">
        <v>29</v>
      </c>
      <c r="E6" s="12" t="s">
        <v>332</v>
      </c>
      <c r="F6" s="12" t="s">
        <v>333</v>
      </c>
      <c r="G6" s="21" t="s">
        <v>334</v>
      </c>
      <c r="H6" s="12" t="s">
        <v>332</v>
      </c>
      <c r="I6" s="12" t="s">
        <v>333</v>
      </c>
      <c r="J6" s="19"/>
      <c r="K6" s="19"/>
      <c r="L6" s="19"/>
    </row>
    <row r="7" spans="1:12" s="2" customFormat="1" ht="15.75" customHeight="1">
      <c r="A7" s="19">
        <v>1</v>
      </c>
      <c r="B7" s="19" t="s">
        <v>401</v>
      </c>
      <c r="C7" s="20" t="s">
        <v>402</v>
      </c>
      <c r="D7" s="22">
        <v>1</v>
      </c>
      <c r="E7" s="22">
        <f>F7/D7</f>
        <v>1714.02</v>
      </c>
      <c r="F7" s="22">
        <v>1714.02</v>
      </c>
      <c r="G7" s="22">
        <v>1</v>
      </c>
      <c r="H7" s="22">
        <v>1200</v>
      </c>
      <c r="I7" s="27">
        <f>G7*H7</f>
        <v>1200</v>
      </c>
      <c r="J7" s="28">
        <f>IF(F7=0,"",(I7-F7)/F7*100)</f>
        <v>-29.98914831798929</v>
      </c>
      <c r="K7" s="19"/>
      <c r="L7" s="19"/>
    </row>
    <row r="8" spans="1:12" s="2" customFormat="1" ht="15.75" customHeight="1">
      <c r="A8" s="19">
        <v>2</v>
      </c>
      <c r="B8" s="19" t="s">
        <v>403</v>
      </c>
      <c r="C8" s="20" t="s">
        <v>404</v>
      </c>
      <c r="D8" s="22">
        <v>1</v>
      </c>
      <c r="E8" s="22">
        <f aca="true" t="shared" si="0" ref="E8:E21">F8/D8</f>
        <v>3034.19</v>
      </c>
      <c r="F8" s="22">
        <v>3034.19</v>
      </c>
      <c r="G8" s="22">
        <v>1</v>
      </c>
      <c r="H8" s="22">
        <v>2124</v>
      </c>
      <c r="I8" s="27">
        <f>G8*H8</f>
        <v>2124</v>
      </c>
      <c r="J8" s="28">
        <f aca="true" t="shared" si="1" ref="J8:J21">IF(F8=0,"",(I8-F8)/F8*100)</f>
        <v>-29.99779183241656</v>
      </c>
      <c r="K8" s="19"/>
      <c r="L8" s="19"/>
    </row>
    <row r="9" spans="1:12" s="2" customFormat="1" ht="15.75" customHeight="1">
      <c r="A9" s="19">
        <v>3</v>
      </c>
      <c r="B9" s="19" t="s">
        <v>405</v>
      </c>
      <c r="C9" s="20" t="s">
        <v>406</v>
      </c>
      <c r="D9" s="22">
        <v>100</v>
      </c>
      <c r="E9" s="22">
        <f t="shared" si="0"/>
        <v>0.1</v>
      </c>
      <c r="F9" s="22">
        <v>10</v>
      </c>
      <c r="G9" s="22">
        <v>100</v>
      </c>
      <c r="H9" s="22"/>
      <c r="I9" s="22">
        <v>0.5</v>
      </c>
      <c r="J9" s="28">
        <f t="shared" si="1"/>
        <v>-95</v>
      </c>
      <c r="K9" s="19"/>
      <c r="L9" s="19"/>
    </row>
    <row r="10" spans="1:12" s="2" customFormat="1" ht="15.75" customHeight="1">
      <c r="A10" s="19">
        <v>4</v>
      </c>
      <c r="B10" s="19" t="s">
        <v>407</v>
      </c>
      <c r="C10" s="20" t="s">
        <v>406</v>
      </c>
      <c r="D10" s="22">
        <v>100</v>
      </c>
      <c r="E10" s="22">
        <f t="shared" si="0"/>
        <v>0.1</v>
      </c>
      <c r="F10" s="22">
        <v>10</v>
      </c>
      <c r="G10" s="22">
        <v>100</v>
      </c>
      <c r="H10" s="22"/>
      <c r="I10" s="22">
        <v>0.5</v>
      </c>
      <c r="J10" s="28">
        <f t="shared" si="1"/>
        <v>-95</v>
      </c>
      <c r="K10" s="19"/>
      <c r="L10" s="19"/>
    </row>
    <row r="11" spans="1:12" s="2" customFormat="1" ht="15.75" customHeight="1">
      <c r="A11" s="19">
        <v>5</v>
      </c>
      <c r="B11" s="19" t="s">
        <v>408</v>
      </c>
      <c r="C11" s="20" t="s">
        <v>406</v>
      </c>
      <c r="D11" s="22">
        <v>100</v>
      </c>
      <c r="E11" s="22">
        <f t="shared" si="0"/>
        <v>0.1</v>
      </c>
      <c r="F11" s="22">
        <v>10</v>
      </c>
      <c r="G11" s="22">
        <v>100</v>
      </c>
      <c r="H11" s="22"/>
      <c r="I11" s="22">
        <v>0.5</v>
      </c>
      <c r="J11" s="28">
        <f t="shared" si="1"/>
        <v>-95</v>
      </c>
      <c r="K11" s="19"/>
      <c r="L11" s="19"/>
    </row>
    <row r="12" spans="1:12" s="2" customFormat="1" ht="15.75" customHeight="1">
      <c r="A12" s="19">
        <v>6</v>
      </c>
      <c r="B12" s="19" t="s">
        <v>409</v>
      </c>
      <c r="C12" s="20" t="s">
        <v>410</v>
      </c>
      <c r="D12" s="22">
        <v>200</v>
      </c>
      <c r="E12" s="22">
        <f t="shared" si="0"/>
        <v>4</v>
      </c>
      <c r="F12" s="22">
        <v>800</v>
      </c>
      <c r="G12" s="22">
        <v>200</v>
      </c>
      <c r="H12" s="22">
        <v>0.5</v>
      </c>
      <c r="I12" s="22">
        <v>100</v>
      </c>
      <c r="J12" s="28">
        <f t="shared" si="1"/>
        <v>-87.5</v>
      </c>
      <c r="K12" s="19"/>
      <c r="L12" s="19"/>
    </row>
    <row r="13" spans="1:12" s="2" customFormat="1" ht="15.75" customHeight="1">
      <c r="A13" s="19">
        <v>7</v>
      </c>
      <c r="B13" s="19" t="s">
        <v>411</v>
      </c>
      <c r="C13" s="20" t="s">
        <v>406</v>
      </c>
      <c r="D13" s="22">
        <v>300</v>
      </c>
      <c r="E13" s="22">
        <f t="shared" si="0"/>
        <v>0.1</v>
      </c>
      <c r="F13" s="22">
        <v>30</v>
      </c>
      <c r="G13" s="22">
        <v>300</v>
      </c>
      <c r="H13" s="22"/>
      <c r="I13" s="22">
        <v>0.5</v>
      </c>
      <c r="J13" s="28">
        <f t="shared" si="1"/>
        <v>-98.33333333333333</v>
      </c>
      <c r="K13" s="19"/>
      <c r="L13" s="19"/>
    </row>
    <row r="14" spans="1:12" s="2" customFormat="1" ht="15.75" customHeight="1">
      <c r="A14" s="19">
        <v>8</v>
      </c>
      <c r="B14" s="19" t="s">
        <v>412</v>
      </c>
      <c r="C14" s="20" t="s">
        <v>410</v>
      </c>
      <c r="D14" s="22">
        <v>400</v>
      </c>
      <c r="E14" s="22">
        <f t="shared" si="0"/>
        <v>3.2</v>
      </c>
      <c r="F14" s="22">
        <v>1280</v>
      </c>
      <c r="G14" s="22">
        <v>400</v>
      </c>
      <c r="H14" s="22">
        <v>0.5</v>
      </c>
      <c r="I14" s="22">
        <v>200</v>
      </c>
      <c r="J14" s="28">
        <f t="shared" si="1"/>
        <v>-84.375</v>
      </c>
      <c r="K14" s="19"/>
      <c r="L14" s="19"/>
    </row>
    <row r="15" spans="1:12" s="2" customFormat="1" ht="15.75" customHeight="1">
      <c r="A15" s="19">
        <v>9</v>
      </c>
      <c r="B15" s="19" t="s">
        <v>413</v>
      </c>
      <c r="C15" s="20" t="s">
        <v>410</v>
      </c>
      <c r="D15" s="22">
        <v>600</v>
      </c>
      <c r="E15" s="22">
        <f t="shared" si="0"/>
        <v>2</v>
      </c>
      <c r="F15" s="22">
        <v>1200</v>
      </c>
      <c r="G15" s="22">
        <v>600</v>
      </c>
      <c r="H15" s="22">
        <v>0.5</v>
      </c>
      <c r="I15" s="22">
        <v>300</v>
      </c>
      <c r="J15" s="28">
        <f t="shared" si="1"/>
        <v>-75</v>
      </c>
      <c r="K15" s="19"/>
      <c r="L15" s="19"/>
    </row>
    <row r="16" spans="1:12" s="2" customFormat="1" ht="15.75" customHeight="1">
      <c r="A16" s="19">
        <v>10</v>
      </c>
      <c r="B16" s="19" t="s">
        <v>414</v>
      </c>
      <c r="C16" s="20" t="s">
        <v>406</v>
      </c>
      <c r="D16" s="22">
        <v>2000</v>
      </c>
      <c r="E16" s="22">
        <f t="shared" si="0"/>
        <v>0.065</v>
      </c>
      <c r="F16" s="22">
        <v>130</v>
      </c>
      <c r="G16" s="22">
        <v>2000</v>
      </c>
      <c r="H16" s="22">
        <v>0.05</v>
      </c>
      <c r="I16" s="22">
        <v>100</v>
      </c>
      <c r="J16" s="28">
        <f t="shared" si="1"/>
        <v>-23.076923076923077</v>
      </c>
      <c r="K16" s="19"/>
      <c r="L16" s="19"/>
    </row>
    <row r="17" spans="1:12" s="2" customFormat="1" ht="15.75" customHeight="1">
      <c r="A17" s="19">
        <v>11</v>
      </c>
      <c r="B17" s="19" t="s">
        <v>415</v>
      </c>
      <c r="C17" s="20" t="s">
        <v>46</v>
      </c>
      <c r="D17" s="22">
        <v>140</v>
      </c>
      <c r="E17" s="22">
        <f t="shared" si="0"/>
        <v>35</v>
      </c>
      <c r="F17" s="22">
        <v>4900</v>
      </c>
      <c r="G17" s="22">
        <v>140</v>
      </c>
      <c r="H17" s="22">
        <v>25</v>
      </c>
      <c r="I17" s="22">
        <f>H17*G17</f>
        <v>3500</v>
      </c>
      <c r="J17" s="28">
        <f t="shared" si="1"/>
        <v>-28.57142857142857</v>
      </c>
      <c r="K17" s="19"/>
      <c r="L17" s="19"/>
    </row>
    <row r="18" spans="1:12" s="2" customFormat="1" ht="15.75" customHeight="1">
      <c r="A18" s="19">
        <v>12</v>
      </c>
      <c r="B18" s="19" t="s">
        <v>416</v>
      </c>
      <c r="C18" s="20" t="s">
        <v>417</v>
      </c>
      <c r="D18" s="22">
        <v>30</v>
      </c>
      <c r="E18" s="22">
        <f t="shared" si="0"/>
        <v>170.94</v>
      </c>
      <c r="F18" s="22">
        <v>5128.2</v>
      </c>
      <c r="G18" s="22">
        <v>30</v>
      </c>
      <c r="H18" s="22">
        <v>120</v>
      </c>
      <c r="I18" s="22">
        <f>H18*G18</f>
        <v>3600</v>
      </c>
      <c r="J18" s="28">
        <f t="shared" si="1"/>
        <v>-29.799929799929796</v>
      </c>
      <c r="K18" s="19"/>
      <c r="L18" s="19"/>
    </row>
    <row r="19" spans="1:12" s="2" customFormat="1" ht="15.75" customHeight="1">
      <c r="A19" s="19">
        <v>13</v>
      </c>
      <c r="B19" s="19" t="s">
        <v>418</v>
      </c>
      <c r="C19" s="20" t="s">
        <v>46</v>
      </c>
      <c r="D19" s="22">
        <v>6</v>
      </c>
      <c r="E19" s="22">
        <f t="shared" si="0"/>
        <v>52</v>
      </c>
      <c r="F19" s="22">
        <v>312</v>
      </c>
      <c r="G19" s="22">
        <v>6</v>
      </c>
      <c r="H19" s="22">
        <v>36</v>
      </c>
      <c r="I19" s="22">
        <f>H19*G19</f>
        <v>216</v>
      </c>
      <c r="J19" s="28">
        <f t="shared" si="1"/>
        <v>-30.76923076923077</v>
      </c>
      <c r="K19" s="19"/>
      <c r="L19" s="19"/>
    </row>
    <row r="20" spans="1:12" s="2" customFormat="1" ht="15.75" customHeight="1">
      <c r="A20" s="19">
        <v>14</v>
      </c>
      <c r="B20" s="19" t="s">
        <v>419</v>
      </c>
      <c r="C20" s="20" t="s">
        <v>46</v>
      </c>
      <c r="D20" s="22">
        <v>6</v>
      </c>
      <c r="E20" s="22">
        <f t="shared" si="0"/>
        <v>55</v>
      </c>
      <c r="F20" s="22">
        <v>330</v>
      </c>
      <c r="G20" s="22">
        <v>6</v>
      </c>
      <c r="H20" s="22">
        <v>39</v>
      </c>
      <c r="I20" s="22">
        <f>H20*G20</f>
        <v>234</v>
      </c>
      <c r="J20" s="28">
        <f t="shared" si="1"/>
        <v>-29.09090909090909</v>
      </c>
      <c r="K20" s="19"/>
      <c r="L20" s="19"/>
    </row>
    <row r="21" spans="1:12" s="2" customFormat="1" ht="15.75" customHeight="1">
      <c r="A21" s="19">
        <v>15</v>
      </c>
      <c r="B21" s="19" t="s">
        <v>420</v>
      </c>
      <c r="C21" s="20" t="s">
        <v>402</v>
      </c>
      <c r="D21" s="22">
        <v>7</v>
      </c>
      <c r="E21" s="22">
        <f t="shared" si="0"/>
        <v>279</v>
      </c>
      <c r="F21" s="22">
        <v>1953</v>
      </c>
      <c r="G21" s="22">
        <v>7</v>
      </c>
      <c r="H21" s="22">
        <v>195</v>
      </c>
      <c r="I21" s="22">
        <f>H21*G21</f>
        <v>1365</v>
      </c>
      <c r="J21" s="28">
        <f t="shared" si="1"/>
        <v>-30.107526881720432</v>
      </c>
      <c r="K21" s="19"/>
      <c r="L21" s="19"/>
    </row>
    <row r="22" spans="1:12" s="2" customFormat="1" ht="15.75" customHeight="1">
      <c r="A22" s="19">
        <v>16</v>
      </c>
      <c r="B22" s="19" t="s">
        <v>421</v>
      </c>
      <c r="C22" s="20" t="s">
        <v>46</v>
      </c>
      <c r="D22" s="22">
        <v>30</v>
      </c>
      <c r="E22" s="22">
        <f aca="true" t="shared" si="2" ref="E22:E49">F22/D22</f>
        <v>2</v>
      </c>
      <c r="F22" s="22">
        <v>60</v>
      </c>
      <c r="G22" s="22">
        <v>30</v>
      </c>
      <c r="H22" s="22">
        <v>1</v>
      </c>
      <c r="I22" s="22">
        <f aca="true" t="shared" si="3" ref="I22:I53">H22*G22</f>
        <v>30</v>
      </c>
      <c r="J22" s="28">
        <f aca="true" t="shared" si="4" ref="J22:J53">IF(F22=0,"",(I22-F22)/F22*100)</f>
        <v>-50</v>
      </c>
      <c r="K22" s="19"/>
      <c r="L22" s="19"/>
    </row>
    <row r="23" spans="1:12" s="2" customFormat="1" ht="15.75" customHeight="1">
      <c r="A23" s="19">
        <v>17</v>
      </c>
      <c r="B23" s="19" t="s">
        <v>422</v>
      </c>
      <c r="C23" s="20" t="s">
        <v>423</v>
      </c>
      <c r="D23" s="22">
        <v>7</v>
      </c>
      <c r="E23" s="22">
        <f t="shared" si="2"/>
        <v>30</v>
      </c>
      <c r="F23" s="22">
        <v>210</v>
      </c>
      <c r="G23" s="22">
        <v>7</v>
      </c>
      <c r="H23" s="22">
        <v>21</v>
      </c>
      <c r="I23" s="22">
        <f t="shared" si="3"/>
        <v>147</v>
      </c>
      <c r="J23" s="28">
        <f t="shared" si="4"/>
        <v>-30</v>
      </c>
      <c r="K23" s="19"/>
      <c r="L23" s="19"/>
    </row>
    <row r="24" spans="1:12" s="2" customFormat="1" ht="15.75" customHeight="1">
      <c r="A24" s="19">
        <v>18</v>
      </c>
      <c r="B24" s="19" t="s">
        <v>424</v>
      </c>
      <c r="C24" s="20" t="s">
        <v>46</v>
      </c>
      <c r="D24" s="22">
        <v>2</v>
      </c>
      <c r="E24" s="22">
        <f t="shared" si="2"/>
        <v>950</v>
      </c>
      <c r="F24" s="22">
        <v>1900</v>
      </c>
      <c r="G24" s="22">
        <v>2</v>
      </c>
      <c r="H24" s="22">
        <v>665</v>
      </c>
      <c r="I24" s="22">
        <f t="shared" si="3"/>
        <v>1330</v>
      </c>
      <c r="J24" s="28">
        <f t="shared" si="4"/>
        <v>-30</v>
      </c>
      <c r="K24" s="19"/>
      <c r="L24" s="19"/>
    </row>
    <row r="25" spans="1:12" s="2" customFormat="1" ht="15.75" customHeight="1">
      <c r="A25" s="19">
        <v>19</v>
      </c>
      <c r="B25" s="19" t="s">
        <v>425</v>
      </c>
      <c r="C25" s="20" t="s">
        <v>46</v>
      </c>
      <c r="D25" s="22">
        <v>50</v>
      </c>
      <c r="E25" s="22">
        <f t="shared" si="2"/>
        <v>10</v>
      </c>
      <c r="F25" s="22">
        <v>500</v>
      </c>
      <c r="G25" s="22">
        <v>50</v>
      </c>
      <c r="H25" s="22">
        <v>7</v>
      </c>
      <c r="I25" s="22">
        <f t="shared" si="3"/>
        <v>350</v>
      </c>
      <c r="J25" s="28">
        <f t="shared" si="4"/>
        <v>-30</v>
      </c>
      <c r="K25" s="19"/>
      <c r="L25" s="19"/>
    </row>
    <row r="26" spans="1:12" s="2" customFormat="1" ht="15.75" customHeight="1">
      <c r="A26" s="19">
        <v>20</v>
      </c>
      <c r="B26" s="19" t="s">
        <v>426</v>
      </c>
      <c r="C26" s="20" t="s">
        <v>46</v>
      </c>
      <c r="D26" s="22">
        <v>10</v>
      </c>
      <c r="E26" s="22">
        <f t="shared" si="2"/>
        <v>180</v>
      </c>
      <c r="F26" s="22">
        <v>1800</v>
      </c>
      <c r="G26" s="22">
        <v>10</v>
      </c>
      <c r="H26" s="22">
        <v>126</v>
      </c>
      <c r="I26" s="22">
        <f t="shared" si="3"/>
        <v>1260</v>
      </c>
      <c r="J26" s="28">
        <f t="shared" si="4"/>
        <v>-30</v>
      </c>
      <c r="K26" s="19"/>
      <c r="L26" s="19"/>
    </row>
    <row r="27" spans="1:12" s="2" customFormat="1" ht="15.75" customHeight="1">
      <c r="A27" s="19">
        <v>21</v>
      </c>
      <c r="B27" s="19" t="s">
        <v>427</v>
      </c>
      <c r="C27" s="20" t="s">
        <v>46</v>
      </c>
      <c r="D27" s="22">
        <v>20</v>
      </c>
      <c r="E27" s="22">
        <f t="shared" si="2"/>
        <v>5</v>
      </c>
      <c r="F27" s="22">
        <v>100</v>
      </c>
      <c r="G27" s="22">
        <v>20</v>
      </c>
      <c r="H27" s="22">
        <v>4</v>
      </c>
      <c r="I27" s="22">
        <f t="shared" si="3"/>
        <v>80</v>
      </c>
      <c r="J27" s="28">
        <f t="shared" si="4"/>
        <v>-20</v>
      </c>
      <c r="K27" s="19"/>
      <c r="L27" s="19"/>
    </row>
    <row r="28" spans="1:12" s="2" customFormat="1" ht="15.75" customHeight="1">
      <c r="A28" s="19">
        <v>22</v>
      </c>
      <c r="B28" s="19" t="s">
        <v>428</v>
      </c>
      <c r="C28" s="20" t="s">
        <v>46</v>
      </c>
      <c r="D28" s="22">
        <v>14</v>
      </c>
      <c r="E28" s="22">
        <f t="shared" si="2"/>
        <v>8</v>
      </c>
      <c r="F28" s="22">
        <v>112</v>
      </c>
      <c r="G28" s="22">
        <v>14</v>
      </c>
      <c r="H28" s="22">
        <v>6</v>
      </c>
      <c r="I28" s="22">
        <f t="shared" si="3"/>
        <v>84</v>
      </c>
      <c r="J28" s="28">
        <f t="shared" si="4"/>
        <v>-25</v>
      </c>
      <c r="K28" s="19"/>
      <c r="L28" s="19"/>
    </row>
    <row r="29" spans="1:12" s="2" customFormat="1" ht="15.75" customHeight="1">
      <c r="A29" s="19">
        <v>23</v>
      </c>
      <c r="B29" s="19" t="s">
        <v>429</v>
      </c>
      <c r="C29" s="20" t="s">
        <v>46</v>
      </c>
      <c r="D29" s="22">
        <v>10</v>
      </c>
      <c r="E29" s="22">
        <f t="shared" si="2"/>
        <v>195</v>
      </c>
      <c r="F29" s="22">
        <v>1950</v>
      </c>
      <c r="G29" s="22">
        <v>10</v>
      </c>
      <c r="H29" s="22">
        <v>137</v>
      </c>
      <c r="I29" s="22">
        <f t="shared" si="3"/>
        <v>1370</v>
      </c>
      <c r="J29" s="28">
        <f t="shared" si="4"/>
        <v>-29.743589743589745</v>
      </c>
      <c r="K29" s="19"/>
      <c r="L29" s="19"/>
    </row>
    <row r="30" spans="1:12" s="2" customFormat="1" ht="15.75" customHeight="1">
      <c r="A30" s="19">
        <v>24</v>
      </c>
      <c r="B30" s="19" t="s">
        <v>430</v>
      </c>
      <c r="C30" s="20" t="s">
        <v>46</v>
      </c>
      <c r="D30" s="22">
        <v>40</v>
      </c>
      <c r="E30" s="22">
        <f t="shared" si="2"/>
        <v>5</v>
      </c>
      <c r="F30" s="22">
        <v>200</v>
      </c>
      <c r="G30" s="22">
        <v>40</v>
      </c>
      <c r="H30" s="22">
        <v>4</v>
      </c>
      <c r="I30" s="22">
        <f t="shared" si="3"/>
        <v>160</v>
      </c>
      <c r="J30" s="28">
        <f t="shared" si="4"/>
        <v>-20</v>
      </c>
      <c r="K30" s="19"/>
      <c r="L30" s="19"/>
    </row>
    <row r="31" spans="1:12" s="2" customFormat="1" ht="15.75" customHeight="1">
      <c r="A31" s="19">
        <v>25</v>
      </c>
      <c r="B31" s="19" t="s">
        <v>431</v>
      </c>
      <c r="C31" s="20" t="s">
        <v>46</v>
      </c>
      <c r="D31" s="22">
        <v>10</v>
      </c>
      <c r="E31" s="22">
        <f t="shared" si="2"/>
        <v>180</v>
      </c>
      <c r="F31" s="22">
        <v>1800</v>
      </c>
      <c r="G31" s="22">
        <v>10</v>
      </c>
      <c r="H31" s="22">
        <v>126</v>
      </c>
      <c r="I31" s="22">
        <f t="shared" si="3"/>
        <v>1260</v>
      </c>
      <c r="J31" s="28">
        <f t="shared" si="4"/>
        <v>-30</v>
      </c>
      <c r="K31" s="19"/>
      <c r="L31" s="19"/>
    </row>
    <row r="32" spans="1:12" s="2" customFormat="1" ht="15.75" customHeight="1">
      <c r="A32" s="19">
        <v>26</v>
      </c>
      <c r="B32" s="19" t="s">
        <v>432</v>
      </c>
      <c r="C32" s="20" t="s">
        <v>46</v>
      </c>
      <c r="D32" s="22">
        <v>10</v>
      </c>
      <c r="E32" s="22">
        <f t="shared" si="2"/>
        <v>40</v>
      </c>
      <c r="F32" s="22">
        <v>400</v>
      </c>
      <c r="G32" s="22">
        <v>10</v>
      </c>
      <c r="H32" s="22">
        <v>28</v>
      </c>
      <c r="I32" s="22">
        <f t="shared" si="3"/>
        <v>280</v>
      </c>
      <c r="J32" s="28">
        <f t="shared" si="4"/>
        <v>-30</v>
      </c>
      <c r="K32" s="19"/>
      <c r="L32" s="19"/>
    </row>
    <row r="33" spans="1:12" s="2" customFormat="1" ht="15.75" customHeight="1">
      <c r="A33" s="19">
        <v>27</v>
      </c>
      <c r="B33" s="19" t="s">
        <v>433</v>
      </c>
      <c r="C33" s="20" t="s">
        <v>46</v>
      </c>
      <c r="D33" s="22">
        <v>20</v>
      </c>
      <c r="E33" s="22">
        <f t="shared" si="2"/>
        <v>32</v>
      </c>
      <c r="F33" s="22">
        <v>640</v>
      </c>
      <c r="G33" s="22">
        <v>20</v>
      </c>
      <c r="H33" s="22">
        <v>22</v>
      </c>
      <c r="I33" s="22">
        <f t="shared" si="3"/>
        <v>440</v>
      </c>
      <c r="J33" s="28">
        <f t="shared" si="4"/>
        <v>-31.25</v>
      </c>
      <c r="K33" s="19"/>
      <c r="L33" s="19"/>
    </row>
    <row r="34" spans="1:12" s="2" customFormat="1" ht="15.75" customHeight="1">
      <c r="A34" s="19">
        <v>28</v>
      </c>
      <c r="B34" s="19" t="s">
        <v>434</v>
      </c>
      <c r="C34" s="20" t="s">
        <v>46</v>
      </c>
      <c r="D34" s="22">
        <v>2</v>
      </c>
      <c r="E34" s="22">
        <f t="shared" si="2"/>
        <v>24.93</v>
      </c>
      <c r="F34" s="22">
        <v>49.86</v>
      </c>
      <c r="G34" s="22">
        <v>2</v>
      </c>
      <c r="H34" s="22">
        <v>17</v>
      </c>
      <c r="I34" s="22">
        <f t="shared" si="3"/>
        <v>34</v>
      </c>
      <c r="J34" s="28">
        <f t="shared" si="4"/>
        <v>-31.809065383072603</v>
      </c>
      <c r="K34" s="19"/>
      <c r="L34" s="19"/>
    </row>
    <row r="35" spans="1:12" s="2" customFormat="1" ht="15.75" customHeight="1">
      <c r="A35" s="19">
        <v>29</v>
      </c>
      <c r="B35" s="19" t="s">
        <v>435</v>
      </c>
      <c r="C35" s="20" t="s">
        <v>46</v>
      </c>
      <c r="D35" s="22">
        <v>15</v>
      </c>
      <c r="E35" s="22">
        <f t="shared" si="2"/>
        <v>35</v>
      </c>
      <c r="F35" s="22">
        <v>525</v>
      </c>
      <c r="G35" s="22">
        <v>15</v>
      </c>
      <c r="H35" s="22">
        <v>25</v>
      </c>
      <c r="I35" s="22">
        <f t="shared" si="3"/>
        <v>375</v>
      </c>
      <c r="J35" s="28">
        <f t="shared" si="4"/>
        <v>-28.57142857142857</v>
      </c>
      <c r="K35" s="19"/>
      <c r="L35" s="19"/>
    </row>
    <row r="36" spans="1:12" s="2" customFormat="1" ht="15.75" customHeight="1">
      <c r="A36" s="19">
        <v>30</v>
      </c>
      <c r="B36" s="19" t="s">
        <v>436</v>
      </c>
      <c r="C36" s="20" t="s">
        <v>46</v>
      </c>
      <c r="D36" s="22">
        <v>17</v>
      </c>
      <c r="E36" s="22">
        <f t="shared" si="2"/>
        <v>11.294117647058824</v>
      </c>
      <c r="F36" s="22">
        <v>192</v>
      </c>
      <c r="G36" s="22">
        <v>17</v>
      </c>
      <c r="H36" s="22">
        <v>8</v>
      </c>
      <c r="I36" s="22">
        <f t="shared" si="3"/>
        <v>136</v>
      </c>
      <c r="J36" s="28">
        <f t="shared" si="4"/>
        <v>-29.166666666666668</v>
      </c>
      <c r="K36" s="19"/>
      <c r="L36" s="19"/>
    </row>
    <row r="37" spans="1:12" s="2" customFormat="1" ht="15.75" customHeight="1">
      <c r="A37" s="19">
        <v>31</v>
      </c>
      <c r="B37" s="19" t="s">
        <v>437</v>
      </c>
      <c r="C37" s="20" t="s">
        <v>46</v>
      </c>
      <c r="D37" s="22">
        <v>1</v>
      </c>
      <c r="E37" s="22">
        <f t="shared" si="2"/>
        <v>30</v>
      </c>
      <c r="F37" s="22">
        <v>30</v>
      </c>
      <c r="G37" s="22">
        <v>1</v>
      </c>
      <c r="H37" s="22">
        <v>21</v>
      </c>
      <c r="I37" s="22">
        <f t="shared" si="3"/>
        <v>21</v>
      </c>
      <c r="J37" s="28">
        <f t="shared" si="4"/>
        <v>-30</v>
      </c>
      <c r="K37" s="19"/>
      <c r="L37" s="19"/>
    </row>
    <row r="38" spans="1:12" s="2" customFormat="1" ht="15.75" customHeight="1">
      <c r="A38" s="19">
        <v>32</v>
      </c>
      <c r="B38" s="19" t="s">
        <v>438</v>
      </c>
      <c r="C38" s="20" t="s">
        <v>423</v>
      </c>
      <c r="D38" s="22">
        <v>7</v>
      </c>
      <c r="E38" s="22">
        <f t="shared" si="2"/>
        <v>741.88</v>
      </c>
      <c r="F38" s="22">
        <v>5193.16</v>
      </c>
      <c r="G38" s="22">
        <v>7</v>
      </c>
      <c r="H38" s="22">
        <v>519</v>
      </c>
      <c r="I38" s="22">
        <f t="shared" si="3"/>
        <v>3633</v>
      </c>
      <c r="J38" s="28">
        <f t="shared" si="4"/>
        <v>-30.04259448967488</v>
      </c>
      <c r="K38" s="19"/>
      <c r="L38" s="19"/>
    </row>
    <row r="39" spans="1:12" s="2" customFormat="1" ht="15.75" customHeight="1">
      <c r="A39" s="19">
        <v>33</v>
      </c>
      <c r="B39" s="19" t="s">
        <v>439</v>
      </c>
      <c r="C39" s="20" t="s">
        <v>46</v>
      </c>
      <c r="D39" s="22">
        <v>10</v>
      </c>
      <c r="E39" s="22">
        <f t="shared" si="2"/>
        <v>66.67</v>
      </c>
      <c r="F39" s="22">
        <v>666.7</v>
      </c>
      <c r="G39" s="22">
        <v>10</v>
      </c>
      <c r="H39" s="22">
        <v>47</v>
      </c>
      <c r="I39" s="22">
        <f t="shared" si="3"/>
        <v>470</v>
      </c>
      <c r="J39" s="28">
        <f t="shared" si="4"/>
        <v>-29.503524823758813</v>
      </c>
      <c r="K39" s="19"/>
      <c r="L39" s="19"/>
    </row>
    <row r="40" spans="1:12" s="2" customFormat="1" ht="15.75" customHeight="1">
      <c r="A40" s="19">
        <v>34</v>
      </c>
      <c r="B40" s="19" t="s">
        <v>440</v>
      </c>
      <c r="C40" s="20" t="s">
        <v>46</v>
      </c>
      <c r="D40" s="22">
        <v>6</v>
      </c>
      <c r="E40" s="22">
        <f t="shared" si="2"/>
        <v>13.719999999999999</v>
      </c>
      <c r="F40" s="22">
        <v>82.32</v>
      </c>
      <c r="G40" s="22">
        <v>6</v>
      </c>
      <c r="H40" s="22">
        <v>10</v>
      </c>
      <c r="I40" s="22">
        <f t="shared" si="3"/>
        <v>60</v>
      </c>
      <c r="J40" s="28">
        <f t="shared" si="4"/>
        <v>-27.1137026239067</v>
      </c>
      <c r="K40" s="19"/>
      <c r="L40" s="19"/>
    </row>
    <row r="41" spans="1:12" s="2" customFormat="1" ht="15.75" customHeight="1">
      <c r="A41" s="19">
        <v>35</v>
      </c>
      <c r="B41" s="19" t="s">
        <v>441</v>
      </c>
      <c r="C41" s="20" t="s">
        <v>46</v>
      </c>
      <c r="D41" s="22">
        <v>2</v>
      </c>
      <c r="E41" s="22">
        <f t="shared" si="2"/>
        <v>32</v>
      </c>
      <c r="F41" s="22">
        <v>64</v>
      </c>
      <c r="G41" s="22">
        <v>2</v>
      </c>
      <c r="H41" s="22">
        <v>22</v>
      </c>
      <c r="I41" s="22">
        <f t="shared" si="3"/>
        <v>44</v>
      </c>
      <c r="J41" s="28">
        <f t="shared" si="4"/>
        <v>-31.25</v>
      </c>
      <c r="K41" s="19"/>
      <c r="L41" s="19"/>
    </row>
    <row r="42" spans="1:12" s="2" customFormat="1" ht="15.75" customHeight="1">
      <c r="A42" s="19">
        <v>36</v>
      </c>
      <c r="B42" s="19" t="s">
        <v>442</v>
      </c>
      <c r="C42" s="20" t="s">
        <v>46</v>
      </c>
      <c r="D42" s="22">
        <v>12</v>
      </c>
      <c r="E42" s="22">
        <f t="shared" si="2"/>
        <v>8.571666666666667</v>
      </c>
      <c r="F42" s="22">
        <v>102.86</v>
      </c>
      <c r="G42" s="22">
        <v>12</v>
      </c>
      <c r="H42" s="22">
        <v>6</v>
      </c>
      <c r="I42" s="22">
        <f t="shared" si="3"/>
        <v>72</v>
      </c>
      <c r="J42" s="28">
        <f t="shared" si="4"/>
        <v>-30.0019443904336</v>
      </c>
      <c r="K42" s="19"/>
      <c r="L42" s="19"/>
    </row>
    <row r="43" spans="1:12" s="2" customFormat="1" ht="15.75" customHeight="1">
      <c r="A43" s="19">
        <v>37</v>
      </c>
      <c r="B43" s="19" t="s">
        <v>443</v>
      </c>
      <c r="C43" s="20" t="s">
        <v>46</v>
      </c>
      <c r="D43" s="22">
        <v>10</v>
      </c>
      <c r="E43" s="22">
        <f t="shared" si="2"/>
        <v>6</v>
      </c>
      <c r="F43" s="22">
        <v>60</v>
      </c>
      <c r="G43" s="22">
        <v>10</v>
      </c>
      <c r="H43" s="22">
        <v>4</v>
      </c>
      <c r="I43" s="22">
        <f t="shared" si="3"/>
        <v>40</v>
      </c>
      <c r="J43" s="28">
        <f t="shared" si="4"/>
        <v>-33.33333333333333</v>
      </c>
      <c r="K43" s="19"/>
      <c r="L43" s="19"/>
    </row>
    <row r="44" spans="1:12" s="2" customFormat="1" ht="15.75" customHeight="1">
      <c r="A44" s="19">
        <v>38</v>
      </c>
      <c r="B44" s="19" t="s">
        <v>444</v>
      </c>
      <c r="C44" s="20" t="s">
        <v>46</v>
      </c>
      <c r="D44" s="22">
        <v>2</v>
      </c>
      <c r="E44" s="22">
        <f t="shared" si="2"/>
        <v>160</v>
      </c>
      <c r="F44" s="22">
        <v>320</v>
      </c>
      <c r="G44" s="22">
        <v>2</v>
      </c>
      <c r="H44" s="22">
        <v>112</v>
      </c>
      <c r="I44" s="22">
        <f t="shared" si="3"/>
        <v>224</v>
      </c>
      <c r="J44" s="28">
        <f t="shared" si="4"/>
        <v>-30</v>
      </c>
      <c r="K44" s="19"/>
      <c r="L44" s="19"/>
    </row>
    <row r="45" spans="1:12" s="2" customFormat="1" ht="15.75" customHeight="1">
      <c r="A45" s="19">
        <v>39</v>
      </c>
      <c r="B45" s="19" t="s">
        <v>445</v>
      </c>
      <c r="C45" s="20" t="s">
        <v>46</v>
      </c>
      <c r="D45" s="22">
        <v>4</v>
      </c>
      <c r="E45" s="22">
        <f t="shared" si="2"/>
        <v>78.75</v>
      </c>
      <c r="F45" s="22">
        <v>315</v>
      </c>
      <c r="G45" s="22">
        <v>4</v>
      </c>
      <c r="H45" s="22">
        <v>55</v>
      </c>
      <c r="I45" s="22">
        <f t="shared" si="3"/>
        <v>220</v>
      </c>
      <c r="J45" s="28">
        <f t="shared" si="4"/>
        <v>-30.158730158730158</v>
      </c>
      <c r="K45" s="19"/>
      <c r="L45" s="19"/>
    </row>
    <row r="46" spans="1:12" s="2" customFormat="1" ht="15.75" customHeight="1">
      <c r="A46" s="19">
        <v>40</v>
      </c>
      <c r="B46" s="19" t="s">
        <v>446</v>
      </c>
      <c r="C46" s="20" t="s">
        <v>46</v>
      </c>
      <c r="D46" s="22">
        <v>7</v>
      </c>
      <c r="E46" s="22">
        <f t="shared" si="2"/>
        <v>50.714285714285715</v>
      </c>
      <c r="F46" s="22">
        <v>355</v>
      </c>
      <c r="G46" s="22">
        <v>7</v>
      </c>
      <c r="H46" s="22">
        <v>36</v>
      </c>
      <c r="I46" s="22">
        <f t="shared" si="3"/>
        <v>252</v>
      </c>
      <c r="J46" s="28">
        <f t="shared" si="4"/>
        <v>-29.014084507042252</v>
      </c>
      <c r="K46" s="19"/>
      <c r="L46" s="19"/>
    </row>
    <row r="47" spans="1:12" s="2" customFormat="1" ht="15.75" customHeight="1">
      <c r="A47" s="19">
        <v>41</v>
      </c>
      <c r="B47" s="19" t="s">
        <v>447</v>
      </c>
      <c r="C47" s="20" t="s">
        <v>46</v>
      </c>
      <c r="D47" s="22">
        <v>7</v>
      </c>
      <c r="E47" s="22">
        <f t="shared" si="2"/>
        <v>5.5</v>
      </c>
      <c r="F47" s="22">
        <v>38.5</v>
      </c>
      <c r="G47" s="22">
        <v>7</v>
      </c>
      <c r="H47" s="22">
        <v>4</v>
      </c>
      <c r="I47" s="22">
        <f t="shared" si="3"/>
        <v>28</v>
      </c>
      <c r="J47" s="28">
        <f t="shared" si="4"/>
        <v>-27.27272727272727</v>
      </c>
      <c r="K47" s="19"/>
      <c r="L47" s="19"/>
    </row>
    <row r="48" spans="1:12" s="2" customFormat="1" ht="15.75" customHeight="1">
      <c r="A48" s="19">
        <v>42</v>
      </c>
      <c r="B48" s="19" t="s">
        <v>448</v>
      </c>
      <c r="C48" s="20" t="s">
        <v>402</v>
      </c>
      <c r="D48" s="22">
        <v>5</v>
      </c>
      <c r="E48" s="22">
        <f t="shared" si="2"/>
        <v>80</v>
      </c>
      <c r="F48" s="22">
        <v>400</v>
      </c>
      <c r="G48" s="22">
        <v>5</v>
      </c>
      <c r="H48" s="22">
        <v>56</v>
      </c>
      <c r="I48" s="22">
        <f t="shared" si="3"/>
        <v>280</v>
      </c>
      <c r="J48" s="28">
        <f t="shared" si="4"/>
        <v>-30</v>
      </c>
      <c r="K48" s="19"/>
      <c r="L48" s="19"/>
    </row>
    <row r="49" spans="1:12" s="2" customFormat="1" ht="15.75" customHeight="1">
      <c r="A49" s="19">
        <v>43</v>
      </c>
      <c r="B49" s="19" t="s">
        <v>449</v>
      </c>
      <c r="C49" s="20" t="s">
        <v>450</v>
      </c>
      <c r="D49" s="22">
        <v>6</v>
      </c>
      <c r="E49" s="22">
        <f t="shared" si="2"/>
        <v>5.8566666666666665</v>
      </c>
      <c r="F49" s="22">
        <v>35.14</v>
      </c>
      <c r="G49" s="22">
        <v>6</v>
      </c>
      <c r="H49" s="22">
        <v>4</v>
      </c>
      <c r="I49" s="22">
        <f t="shared" si="3"/>
        <v>24</v>
      </c>
      <c r="J49" s="28">
        <f t="shared" si="4"/>
        <v>-31.701764371087084</v>
      </c>
      <c r="K49" s="19"/>
      <c r="L49" s="19"/>
    </row>
    <row r="50" spans="1:12" s="2" customFormat="1" ht="15.75" customHeight="1">
      <c r="A50" s="19">
        <v>44</v>
      </c>
      <c r="B50" s="19" t="s">
        <v>451</v>
      </c>
      <c r="C50" s="20" t="s">
        <v>46</v>
      </c>
      <c r="D50" s="22">
        <v>1</v>
      </c>
      <c r="E50" s="22">
        <v>25</v>
      </c>
      <c r="F50" s="22">
        <v>25</v>
      </c>
      <c r="G50" s="22">
        <v>1</v>
      </c>
      <c r="H50" s="22">
        <v>18</v>
      </c>
      <c r="I50" s="22">
        <f t="shared" si="3"/>
        <v>18</v>
      </c>
      <c r="J50" s="28">
        <f t="shared" si="4"/>
        <v>-28.000000000000004</v>
      </c>
      <c r="K50" s="19"/>
      <c r="L50" s="19"/>
    </row>
    <row r="51" spans="1:12" s="2" customFormat="1" ht="15.75" customHeight="1">
      <c r="A51" s="19">
        <v>45</v>
      </c>
      <c r="B51" s="19" t="s">
        <v>452</v>
      </c>
      <c r="C51" s="20" t="s">
        <v>417</v>
      </c>
      <c r="D51" s="22">
        <v>30</v>
      </c>
      <c r="E51" s="22">
        <f>F51/D51</f>
        <v>11.2</v>
      </c>
      <c r="F51" s="22">
        <v>336</v>
      </c>
      <c r="G51" s="22">
        <v>30</v>
      </c>
      <c r="H51" s="22">
        <v>8</v>
      </c>
      <c r="I51" s="22">
        <f t="shared" si="3"/>
        <v>240</v>
      </c>
      <c r="J51" s="28">
        <f t="shared" si="4"/>
        <v>-28.57142857142857</v>
      </c>
      <c r="K51" s="19"/>
      <c r="L51" s="19"/>
    </row>
    <row r="52" spans="1:12" s="2" customFormat="1" ht="15.75" customHeight="1">
      <c r="A52" s="19">
        <v>46</v>
      </c>
      <c r="B52" s="19" t="s">
        <v>453</v>
      </c>
      <c r="C52" s="20" t="s">
        <v>46</v>
      </c>
      <c r="D52" s="22">
        <v>10</v>
      </c>
      <c r="E52" s="22">
        <f aca="true" t="shared" si="5" ref="E52:E83">F52/D52</f>
        <v>15</v>
      </c>
      <c r="F52" s="22">
        <v>150</v>
      </c>
      <c r="G52" s="22">
        <v>10</v>
      </c>
      <c r="H52" s="22">
        <v>11</v>
      </c>
      <c r="I52" s="22">
        <f t="shared" si="3"/>
        <v>110</v>
      </c>
      <c r="J52" s="28">
        <f t="shared" si="4"/>
        <v>-26.666666666666668</v>
      </c>
      <c r="K52" s="19"/>
      <c r="L52" s="19"/>
    </row>
    <row r="53" spans="1:12" s="2" customFormat="1" ht="15.75" customHeight="1">
      <c r="A53" s="19">
        <v>47</v>
      </c>
      <c r="B53" s="19" t="s">
        <v>454</v>
      </c>
      <c r="C53" s="20" t="s">
        <v>46</v>
      </c>
      <c r="D53" s="22">
        <v>100</v>
      </c>
      <c r="E53" s="22">
        <f t="shared" si="5"/>
        <v>1.3</v>
      </c>
      <c r="F53" s="22">
        <v>130</v>
      </c>
      <c r="G53" s="22">
        <v>100</v>
      </c>
      <c r="H53" s="22">
        <v>1</v>
      </c>
      <c r="I53" s="22">
        <f t="shared" si="3"/>
        <v>100</v>
      </c>
      <c r="J53" s="28">
        <f t="shared" si="4"/>
        <v>-23.076923076923077</v>
      </c>
      <c r="K53" s="19"/>
      <c r="L53" s="19"/>
    </row>
    <row r="54" spans="1:12" s="2" customFormat="1" ht="15.75" customHeight="1">
      <c r="A54" s="19">
        <v>48</v>
      </c>
      <c r="B54" s="19" t="s">
        <v>455</v>
      </c>
      <c r="C54" s="20" t="s">
        <v>46</v>
      </c>
      <c r="D54" s="22">
        <v>10</v>
      </c>
      <c r="E54" s="22">
        <f t="shared" si="5"/>
        <v>4.891</v>
      </c>
      <c r="F54" s="22">
        <v>48.91</v>
      </c>
      <c r="G54" s="22">
        <v>10</v>
      </c>
      <c r="H54" s="22">
        <v>3</v>
      </c>
      <c r="I54" s="22">
        <f aca="true" t="shared" si="6" ref="I54:I85">H54*G54</f>
        <v>30</v>
      </c>
      <c r="J54" s="28">
        <f aca="true" t="shared" si="7" ref="J54:J85">IF(F54=0,"",(I54-F54)/F54*100)</f>
        <v>-38.662850132897155</v>
      </c>
      <c r="K54" s="19"/>
      <c r="L54" s="19"/>
    </row>
    <row r="55" spans="1:12" s="2" customFormat="1" ht="15.75" customHeight="1">
      <c r="A55" s="19">
        <v>49</v>
      </c>
      <c r="B55" s="19" t="s">
        <v>456</v>
      </c>
      <c r="C55" s="20" t="s">
        <v>46</v>
      </c>
      <c r="D55" s="22">
        <v>5</v>
      </c>
      <c r="E55" s="22">
        <f t="shared" si="5"/>
        <v>2</v>
      </c>
      <c r="F55" s="22">
        <v>10</v>
      </c>
      <c r="G55" s="22">
        <v>5</v>
      </c>
      <c r="H55" s="22">
        <v>1</v>
      </c>
      <c r="I55" s="22">
        <f t="shared" si="6"/>
        <v>5</v>
      </c>
      <c r="J55" s="28">
        <f t="shared" si="7"/>
        <v>-50</v>
      </c>
      <c r="K55" s="19"/>
      <c r="L55" s="19"/>
    </row>
    <row r="56" spans="1:12" s="2" customFormat="1" ht="15.75" customHeight="1">
      <c r="A56" s="19">
        <v>50</v>
      </c>
      <c r="B56" s="19" t="s">
        <v>457</v>
      </c>
      <c r="C56" s="20" t="s">
        <v>46</v>
      </c>
      <c r="D56" s="22">
        <v>8</v>
      </c>
      <c r="E56" s="22">
        <f t="shared" si="5"/>
        <v>2</v>
      </c>
      <c r="F56" s="22">
        <v>16</v>
      </c>
      <c r="G56" s="22">
        <v>8</v>
      </c>
      <c r="H56" s="22">
        <v>1</v>
      </c>
      <c r="I56" s="22">
        <f t="shared" si="6"/>
        <v>8</v>
      </c>
      <c r="J56" s="28">
        <f t="shared" si="7"/>
        <v>-50</v>
      </c>
      <c r="K56" s="19"/>
      <c r="L56" s="19"/>
    </row>
    <row r="57" spans="1:12" s="2" customFormat="1" ht="15.75" customHeight="1">
      <c r="A57" s="19">
        <v>51</v>
      </c>
      <c r="B57" s="19" t="s">
        <v>458</v>
      </c>
      <c r="C57" s="20" t="s">
        <v>46</v>
      </c>
      <c r="D57" s="22">
        <v>5</v>
      </c>
      <c r="E57" s="22">
        <f t="shared" si="5"/>
        <v>4</v>
      </c>
      <c r="F57" s="22">
        <v>20</v>
      </c>
      <c r="G57" s="22">
        <v>5</v>
      </c>
      <c r="H57" s="22">
        <v>3</v>
      </c>
      <c r="I57" s="22">
        <f t="shared" si="6"/>
        <v>15</v>
      </c>
      <c r="J57" s="28">
        <f t="shared" si="7"/>
        <v>-25</v>
      </c>
      <c r="K57" s="19"/>
      <c r="L57" s="19"/>
    </row>
    <row r="58" spans="1:12" s="2" customFormat="1" ht="15.75" customHeight="1">
      <c r="A58" s="19">
        <v>52</v>
      </c>
      <c r="B58" s="19" t="s">
        <v>459</v>
      </c>
      <c r="C58" s="20" t="s">
        <v>46</v>
      </c>
      <c r="D58" s="22">
        <v>6</v>
      </c>
      <c r="E58" s="22">
        <f t="shared" si="5"/>
        <v>13.388333333333334</v>
      </c>
      <c r="F58" s="22">
        <v>80.33</v>
      </c>
      <c r="G58" s="22">
        <v>6</v>
      </c>
      <c r="H58" s="22">
        <v>9</v>
      </c>
      <c r="I58" s="22">
        <f t="shared" si="6"/>
        <v>54</v>
      </c>
      <c r="J58" s="28">
        <f t="shared" si="7"/>
        <v>-32.777293663637494</v>
      </c>
      <c r="K58" s="19"/>
      <c r="L58" s="19"/>
    </row>
    <row r="59" spans="1:12" s="2" customFormat="1" ht="15.75" customHeight="1">
      <c r="A59" s="19">
        <v>53</v>
      </c>
      <c r="B59" s="19" t="s">
        <v>460</v>
      </c>
      <c r="C59" s="20" t="s">
        <v>46</v>
      </c>
      <c r="D59" s="22">
        <v>5</v>
      </c>
      <c r="E59" s="22">
        <f t="shared" si="5"/>
        <v>3.8</v>
      </c>
      <c r="F59" s="22">
        <v>19</v>
      </c>
      <c r="G59" s="22">
        <v>5</v>
      </c>
      <c r="H59" s="22">
        <v>3</v>
      </c>
      <c r="I59" s="22">
        <f t="shared" si="6"/>
        <v>15</v>
      </c>
      <c r="J59" s="28">
        <f t="shared" si="7"/>
        <v>-21.052631578947366</v>
      </c>
      <c r="K59" s="19"/>
      <c r="L59" s="19"/>
    </row>
    <row r="60" spans="1:12" s="2" customFormat="1" ht="15.75" customHeight="1">
      <c r="A60" s="19">
        <v>54</v>
      </c>
      <c r="B60" s="19" t="s">
        <v>461</v>
      </c>
      <c r="C60" s="20" t="s">
        <v>46</v>
      </c>
      <c r="D60" s="22">
        <v>15</v>
      </c>
      <c r="E60" s="22">
        <f t="shared" si="5"/>
        <v>5</v>
      </c>
      <c r="F60" s="22">
        <v>75</v>
      </c>
      <c r="G60" s="22">
        <v>15</v>
      </c>
      <c r="H60" s="22">
        <v>4</v>
      </c>
      <c r="I60" s="22">
        <f t="shared" si="6"/>
        <v>60</v>
      </c>
      <c r="J60" s="28">
        <f t="shared" si="7"/>
        <v>-20</v>
      </c>
      <c r="K60" s="19"/>
      <c r="L60" s="19"/>
    </row>
    <row r="61" spans="1:12" s="2" customFormat="1" ht="15.75" customHeight="1">
      <c r="A61" s="19">
        <v>55</v>
      </c>
      <c r="B61" s="19" t="s">
        <v>462</v>
      </c>
      <c r="C61" s="20" t="s">
        <v>46</v>
      </c>
      <c r="D61" s="22">
        <v>15</v>
      </c>
      <c r="E61" s="22">
        <f t="shared" si="5"/>
        <v>17</v>
      </c>
      <c r="F61" s="22">
        <v>255</v>
      </c>
      <c r="G61" s="22">
        <v>15</v>
      </c>
      <c r="H61" s="22">
        <v>12</v>
      </c>
      <c r="I61" s="22">
        <f t="shared" si="6"/>
        <v>180</v>
      </c>
      <c r="J61" s="28">
        <f t="shared" si="7"/>
        <v>-29.411764705882355</v>
      </c>
      <c r="K61" s="19"/>
      <c r="L61" s="19"/>
    </row>
    <row r="62" spans="1:12" s="2" customFormat="1" ht="15.75" customHeight="1">
      <c r="A62" s="19">
        <v>56</v>
      </c>
      <c r="B62" s="19" t="s">
        <v>463</v>
      </c>
      <c r="C62" s="20" t="s">
        <v>46</v>
      </c>
      <c r="D62" s="22">
        <v>5</v>
      </c>
      <c r="E62" s="22">
        <f t="shared" si="5"/>
        <v>4</v>
      </c>
      <c r="F62" s="22">
        <v>20</v>
      </c>
      <c r="G62" s="22">
        <v>5</v>
      </c>
      <c r="H62" s="22">
        <v>3</v>
      </c>
      <c r="I62" s="22">
        <f t="shared" si="6"/>
        <v>15</v>
      </c>
      <c r="J62" s="28">
        <f t="shared" si="7"/>
        <v>-25</v>
      </c>
      <c r="K62" s="19"/>
      <c r="L62" s="19"/>
    </row>
    <row r="63" spans="1:12" s="2" customFormat="1" ht="15.75" customHeight="1">
      <c r="A63" s="19">
        <v>57</v>
      </c>
      <c r="B63" s="19" t="s">
        <v>464</v>
      </c>
      <c r="C63" s="20" t="s">
        <v>46</v>
      </c>
      <c r="D63" s="22">
        <v>5</v>
      </c>
      <c r="E63" s="22">
        <f t="shared" si="5"/>
        <v>4</v>
      </c>
      <c r="F63" s="22">
        <v>20</v>
      </c>
      <c r="G63" s="22">
        <v>5</v>
      </c>
      <c r="H63" s="22">
        <v>3</v>
      </c>
      <c r="I63" s="22">
        <f t="shared" si="6"/>
        <v>15</v>
      </c>
      <c r="J63" s="28">
        <f t="shared" si="7"/>
        <v>-25</v>
      </c>
      <c r="K63" s="19"/>
      <c r="L63" s="19"/>
    </row>
    <row r="64" spans="1:12" s="2" customFormat="1" ht="15.75" customHeight="1">
      <c r="A64" s="19">
        <v>58</v>
      </c>
      <c r="B64" s="19" t="s">
        <v>465</v>
      </c>
      <c r="C64" s="20" t="s">
        <v>46</v>
      </c>
      <c r="D64" s="22">
        <v>20</v>
      </c>
      <c r="E64" s="22">
        <f t="shared" si="5"/>
        <v>3.25</v>
      </c>
      <c r="F64" s="22">
        <v>65</v>
      </c>
      <c r="G64" s="22">
        <v>20</v>
      </c>
      <c r="H64" s="22">
        <v>2</v>
      </c>
      <c r="I64" s="22">
        <f t="shared" si="6"/>
        <v>40</v>
      </c>
      <c r="J64" s="28">
        <f t="shared" si="7"/>
        <v>-38.46153846153847</v>
      </c>
      <c r="K64" s="19"/>
      <c r="L64" s="19"/>
    </row>
    <row r="65" spans="1:12" s="2" customFormat="1" ht="15.75" customHeight="1">
      <c r="A65" s="19">
        <v>59</v>
      </c>
      <c r="B65" s="19" t="s">
        <v>466</v>
      </c>
      <c r="C65" s="20" t="s">
        <v>46</v>
      </c>
      <c r="D65" s="22">
        <v>20</v>
      </c>
      <c r="E65" s="22">
        <f t="shared" si="5"/>
        <v>4</v>
      </c>
      <c r="F65" s="22">
        <v>80</v>
      </c>
      <c r="G65" s="22">
        <v>20</v>
      </c>
      <c r="H65" s="22">
        <v>3</v>
      </c>
      <c r="I65" s="22">
        <f t="shared" si="6"/>
        <v>60</v>
      </c>
      <c r="J65" s="28">
        <f t="shared" si="7"/>
        <v>-25</v>
      </c>
      <c r="K65" s="19"/>
      <c r="L65" s="19"/>
    </row>
    <row r="66" spans="1:12" s="2" customFormat="1" ht="15.75" customHeight="1">
      <c r="A66" s="19">
        <v>60</v>
      </c>
      <c r="B66" s="19" t="s">
        <v>467</v>
      </c>
      <c r="C66" s="20" t="s">
        <v>46</v>
      </c>
      <c r="D66" s="22">
        <v>10</v>
      </c>
      <c r="E66" s="22">
        <f t="shared" si="5"/>
        <v>4.5</v>
      </c>
      <c r="F66" s="22">
        <v>45</v>
      </c>
      <c r="G66" s="22">
        <v>10</v>
      </c>
      <c r="H66" s="22">
        <v>3</v>
      </c>
      <c r="I66" s="22">
        <f t="shared" si="6"/>
        <v>30</v>
      </c>
      <c r="J66" s="28">
        <f t="shared" si="7"/>
        <v>-33.33333333333333</v>
      </c>
      <c r="K66" s="19"/>
      <c r="L66" s="19"/>
    </row>
    <row r="67" spans="1:12" s="2" customFormat="1" ht="15.75" customHeight="1">
      <c r="A67" s="19">
        <v>61</v>
      </c>
      <c r="B67" s="19" t="s">
        <v>468</v>
      </c>
      <c r="C67" s="20" t="s">
        <v>46</v>
      </c>
      <c r="D67" s="22">
        <v>5</v>
      </c>
      <c r="E67" s="22">
        <f t="shared" si="5"/>
        <v>5</v>
      </c>
      <c r="F67" s="22">
        <v>25</v>
      </c>
      <c r="G67" s="22">
        <v>5</v>
      </c>
      <c r="H67" s="22">
        <v>4</v>
      </c>
      <c r="I67" s="22">
        <f t="shared" si="6"/>
        <v>20</v>
      </c>
      <c r="J67" s="28">
        <f t="shared" si="7"/>
        <v>-20</v>
      </c>
      <c r="K67" s="19"/>
      <c r="L67" s="19"/>
    </row>
    <row r="68" spans="1:12" s="2" customFormat="1" ht="15.75" customHeight="1">
      <c r="A68" s="19">
        <v>62</v>
      </c>
      <c r="B68" s="19" t="s">
        <v>469</v>
      </c>
      <c r="C68" s="20" t="s">
        <v>46</v>
      </c>
      <c r="D68" s="22">
        <v>50</v>
      </c>
      <c r="E68" s="22">
        <f t="shared" si="5"/>
        <v>3.534</v>
      </c>
      <c r="F68" s="22">
        <v>176.7</v>
      </c>
      <c r="G68" s="22">
        <v>50</v>
      </c>
      <c r="H68" s="22">
        <v>2</v>
      </c>
      <c r="I68" s="22">
        <f t="shared" si="6"/>
        <v>100</v>
      </c>
      <c r="J68" s="28">
        <f t="shared" si="7"/>
        <v>-43.40690435766837</v>
      </c>
      <c r="K68" s="19"/>
      <c r="L68" s="19"/>
    </row>
    <row r="69" spans="1:12" s="2" customFormat="1" ht="15.75" customHeight="1">
      <c r="A69" s="19">
        <v>63</v>
      </c>
      <c r="B69" s="19" t="s">
        <v>470</v>
      </c>
      <c r="C69" s="20" t="s">
        <v>46</v>
      </c>
      <c r="D69" s="22">
        <v>5</v>
      </c>
      <c r="E69" s="22">
        <f t="shared" si="5"/>
        <v>3.364</v>
      </c>
      <c r="F69" s="22">
        <v>16.82</v>
      </c>
      <c r="G69" s="22">
        <v>5</v>
      </c>
      <c r="H69" s="22">
        <v>2</v>
      </c>
      <c r="I69" s="22">
        <f t="shared" si="6"/>
        <v>10</v>
      </c>
      <c r="J69" s="28">
        <f t="shared" si="7"/>
        <v>-40.54696789536266</v>
      </c>
      <c r="K69" s="19"/>
      <c r="L69" s="19"/>
    </row>
    <row r="70" spans="1:12" s="2" customFormat="1" ht="15.75" customHeight="1">
      <c r="A70" s="19">
        <v>64</v>
      </c>
      <c r="B70" s="19" t="s">
        <v>471</v>
      </c>
      <c r="C70" s="20" t="s">
        <v>46</v>
      </c>
      <c r="D70" s="22">
        <v>15</v>
      </c>
      <c r="E70" s="22">
        <f t="shared" si="5"/>
        <v>3.8</v>
      </c>
      <c r="F70" s="22">
        <v>57</v>
      </c>
      <c r="G70" s="22">
        <v>15</v>
      </c>
      <c r="H70" s="22">
        <v>3</v>
      </c>
      <c r="I70" s="22">
        <f t="shared" si="6"/>
        <v>45</v>
      </c>
      <c r="J70" s="28">
        <f t="shared" si="7"/>
        <v>-21.052631578947366</v>
      </c>
      <c r="K70" s="19"/>
      <c r="L70" s="19"/>
    </row>
    <row r="71" spans="1:12" s="2" customFormat="1" ht="15.75" customHeight="1">
      <c r="A71" s="19">
        <v>65</v>
      </c>
      <c r="B71" s="19" t="s">
        <v>472</v>
      </c>
      <c r="C71" s="20" t="s">
        <v>46</v>
      </c>
      <c r="D71" s="22">
        <v>15</v>
      </c>
      <c r="E71" s="22">
        <f t="shared" si="5"/>
        <v>3.5</v>
      </c>
      <c r="F71" s="22">
        <v>52.5</v>
      </c>
      <c r="G71" s="22">
        <v>15</v>
      </c>
      <c r="H71" s="22">
        <v>2</v>
      </c>
      <c r="I71" s="22">
        <f t="shared" si="6"/>
        <v>30</v>
      </c>
      <c r="J71" s="28">
        <f t="shared" si="7"/>
        <v>-42.857142857142854</v>
      </c>
      <c r="K71" s="19"/>
      <c r="L71" s="19"/>
    </row>
    <row r="72" spans="1:12" s="2" customFormat="1" ht="15.75" customHeight="1">
      <c r="A72" s="19">
        <v>66</v>
      </c>
      <c r="B72" s="19" t="s">
        <v>473</v>
      </c>
      <c r="C72" s="20" t="s">
        <v>46</v>
      </c>
      <c r="D72" s="22">
        <v>10</v>
      </c>
      <c r="E72" s="22">
        <f t="shared" si="5"/>
        <v>6</v>
      </c>
      <c r="F72" s="22">
        <v>60</v>
      </c>
      <c r="G72" s="22">
        <v>10</v>
      </c>
      <c r="H72" s="22">
        <v>4</v>
      </c>
      <c r="I72" s="22">
        <f t="shared" si="6"/>
        <v>40</v>
      </c>
      <c r="J72" s="28">
        <f t="shared" si="7"/>
        <v>-33.33333333333333</v>
      </c>
      <c r="K72" s="19"/>
      <c r="L72" s="19"/>
    </row>
    <row r="73" spans="1:12" s="2" customFormat="1" ht="15.75" customHeight="1">
      <c r="A73" s="19">
        <v>67</v>
      </c>
      <c r="B73" s="19" t="s">
        <v>474</v>
      </c>
      <c r="C73" s="20" t="s">
        <v>46</v>
      </c>
      <c r="D73" s="22">
        <v>15</v>
      </c>
      <c r="E73" s="22">
        <f t="shared" si="5"/>
        <v>5</v>
      </c>
      <c r="F73" s="22">
        <v>75</v>
      </c>
      <c r="G73" s="22">
        <v>15</v>
      </c>
      <c r="H73" s="22">
        <v>4</v>
      </c>
      <c r="I73" s="22">
        <f t="shared" si="6"/>
        <v>60</v>
      </c>
      <c r="J73" s="28">
        <f t="shared" si="7"/>
        <v>-20</v>
      </c>
      <c r="K73" s="19"/>
      <c r="L73" s="19"/>
    </row>
    <row r="74" spans="1:12" s="2" customFormat="1" ht="15.75" customHeight="1">
      <c r="A74" s="19">
        <v>68</v>
      </c>
      <c r="B74" s="19" t="s">
        <v>475</v>
      </c>
      <c r="C74" s="20" t="s">
        <v>46</v>
      </c>
      <c r="D74" s="22">
        <v>10</v>
      </c>
      <c r="E74" s="22">
        <f t="shared" si="5"/>
        <v>7</v>
      </c>
      <c r="F74" s="22">
        <v>70</v>
      </c>
      <c r="G74" s="22">
        <v>10</v>
      </c>
      <c r="H74" s="22">
        <v>5</v>
      </c>
      <c r="I74" s="22">
        <f t="shared" si="6"/>
        <v>50</v>
      </c>
      <c r="J74" s="28">
        <f t="shared" si="7"/>
        <v>-28.57142857142857</v>
      </c>
      <c r="K74" s="19"/>
      <c r="L74" s="19"/>
    </row>
    <row r="75" spans="1:12" s="2" customFormat="1" ht="15.75" customHeight="1">
      <c r="A75" s="19">
        <v>69</v>
      </c>
      <c r="B75" s="19" t="s">
        <v>476</v>
      </c>
      <c r="C75" s="20" t="s">
        <v>46</v>
      </c>
      <c r="D75" s="22">
        <v>5</v>
      </c>
      <c r="E75" s="22">
        <f t="shared" si="5"/>
        <v>4</v>
      </c>
      <c r="F75" s="22">
        <v>20</v>
      </c>
      <c r="G75" s="22">
        <v>5</v>
      </c>
      <c r="H75" s="22">
        <v>3</v>
      </c>
      <c r="I75" s="22">
        <f t="shared" si="6"/>
        <v>15</v>
      </c>
      <c r="J75" s="28">
        <f t="shared" si="7"/>
        <v>-25</v>
      </c>
      <c r="K75" s="19"/>
      <c r="L75" s="19"/>
    </row>
    <row r="76" spans="1:12" s="2" customFormat="1" ht="15.75" customHeight="1">
      <c r="A76" s="19">
        <v>70</v>
      </c>
      <c r="B76" s="19" t="s">
        <v>477</v>
      </c>
      <c r="C76" s="20" t="s">
        <v>46</v>
      </c>
      <c r="D76" s="22">
        <v>3</v>
      </c>
      <c r="E76" s="22">
        <f t="shared" si="5"/>
        <v>4</v>
      </c>
      <c r="F76" s="22">
        <v>12</v>
      </c>
      <c r="G76" s="22">
        <v>3</v>
      </c>
      <c r="H76" s="22">
        <v>3</v>
      </c>
      <c r="I76" s="22">
        <f t="shared" si="6"/>
        <v>9</v>
      </c>
      <c r="J76" s="28">
        <f t="shared" si="7"/>
        <v>-25</v>
      </c>
      <c r="K76" s="19"/>
      <c r="L76" s="19"/>
    </row>
    <row r="77" spans="1:12" s="2" customFormat="1" ht="15.75" customHeight="1">
      <c r="A77" s="19">
        <v>71</v>
      </c>
      <c r="B77" s="19" t="s">
        <v>478</v>
      </c>
      <c r="C77" s="20" t="s">
        <v>46</v>
      </c>
      <c r="D77" s="22">
        <v>6</v>
      </c>
      <c r="E77" s="22">
        <f t="shared" si="5"/>
        <v>8</v>
      </c>
      <c r="F77" s="22">
        <v>48</v>
      </c>
      <c r="G77" s="22">
        <v>6</v>
      </c>
      <c r="H77" s="22">
        <v>6</v>
      </c>
      <c r="I77" s="22">
        <f t="shared" si="6"/>
        <v>36</v>
      </c>
      <c r="J77" s="28">
        <f t="shared" si="7"/>
        <v>-25</v>
      </c>
      <c r="K77" s="19"/>
      <c r="L77" s="19"/>
    </row>
    <row r="78" spans="1:12" s="2" customFormat="1" ht="15.75" customHeight="1">
      <c r="A78" s="19">
        <v>72</v>
      </c>
      <c r="B78" s="19" t="s">
        <v>479</v>
      </c>
      <c r="C78" s="20" t="s">
        <v>46</v>
      </c>
      <c r="D78" s="22">
        <v>10</v>
      </c>
      <c r="E78" s="22">
        <f t="shared" si="5"/>
        <v>6.5</v>
      </c>
      <c r="F78" s="22">
        <v>65</v>
      </c>
      <c r="G78" s="22">
        <v>10</v>
      </c>
      <c r="H78" s="22">
        <v>5</v>
      </c>
      <c r="I78" s="22">
        <f t="shared" si="6"/>
        <v>50</v>
      </c>
      <c r="J78" s="28">
        <f t="shared" si="7"/>
        <v>-23.076923076923077</v>
      </c>
      <c r="K78" s="19"/>
      <c r="L78" s="19"/>
    </row>
    <row r="79" spans="1:12" s="2" customFormat="1" ht="15.75" customHeight="1">
      <c r="A79" s="19">
        <v>73</v>
      </c>
      <c r="B79" s="19" t="s">
        <v>480</v>
      </c>
      <c r="C79" s="20" t="s">
        <v>46</v>
      </c>
      <c r="D79" s="22">
        <v>4</v>
      </c>
      <c r="E79" s="22">
        <f t="shared" si="5"/>
        <v>35</v>
      </c>
      <c r="F79" s="22">
        <v>140</v>
      </c>
      <c r="G79" s="22">
        <v>4</v>
      </c>
      <c r="H79" s="22">
        <v>25</v>
      </c>
      <c r="I79" s="22">
        <f t="shared" si="6"/>
        <v>100</v>
      </c>
      <c r="J79" s="28">
        <f t="shared" si="7"/>
        <v>-28.57142857142857</v>
      </c>
      <c r="K79" s="19"/>
      <c r="L79" s="19"/>
    </row>
    <row r="80" spans="1:12" s="2" customFormat="1" ht="15.75" customHeight="1">
      <c r="A80" s="19">
        <v>74</v>
      </c>
      <c r="B80" s="19" t="s">
        <v>481</v>
      </c>
      <c r="C80" s="20" t="s">
        <v>46</v>
      </c>
      <c r="D80" s="22">
        <v>1</v>
      </c>
      <c r="E80" s="22">
        <f t="shared" si="5"/>
        <v>19</v>
      </c>
      <c r="F80" s="22">
        <v>19</v>
      </c>
      <c r="G80" s="22">
        <v>1</v>
      </c>
      <c r="H80" s="22">
        <v>13</v>
      </c>
      <c r="I80" s="22">
        <f t="shared" si="6"/>
        <v>13</v>
      </c>
      <c r="J80" s="28">
        <f t="shared" si="7"/>
        <v>-31.57894736842105</v>
      </c>
      <c r="K80" s="19"/>
      <c r="L80" s="19"/>
    </row>
    <row r="81" spans="1:12" s="2" customFormat="1" ht="15.75" customHeight="1">
      <c r="A81" s="19">
        <v>75</v>
      </c>
      <c r="B81" s="19" t="s">
        <v>482</v>
      </c>
      <c r="C81" s="20" t="s">
        <v>46</v>
      </c>
      <c r="D81" s="22">
        <v>1</v>
      </c>
      <c r="E81" s="22">
        <f t="shared" si="5"/>
        <v>25</v>
      </c>
      <c r="F81" s="22">
        <v>25</v>
      </c>
      <c r="G81" s="22">
        <v>1</v>
      </c>
      <c r="H81" s="22">
        <v>18</v>
      </c>
      <c r="I81" s="22">
        <f t="shared" si="6"/>
        <v>18</v>
      </c>
      <c r="J81" s="28">
        <f t="shared" si="7"/>
        <v>-28.000000000000004</v>
      </c>
      <c r="K81" s="19"/>
      <c r="L81" s="19"/>
    </row>
    <row r="82" spans="1:12" s="2" customFormat="1" ht="15.75" customHeight="1">
      <c r="A82" s="19">
        <v>76</v>
      </c>
      <c r="B82" s="19" t="s">
        <v>483</v>
      </c>
      <c r="C82" s="20" t="s">
        <v>46</v>
      </c>
      <c r="D82" s="22">
        <v>3</v>
      </c>
      <c r="E82" s="22">
        <f t="shared" si="5"/>
        <v>18</v>
      </c>
      <c r="F82" s="22">
        <v>54</v>
      </c>
      <c r="G82" s="22">
        <v>3</v>
      </c>
      <c r="H82" s="22">
        <v>13</v>
      </c>
      <c r="I82" s="22">
        <f t="shared" si="6"/>
        <v>39</v>
      </c>
      <c r="J82" s="28">
        <f t="shared" si="7"/>
        <v>-27.77777777777778</v>
      </c>
      <c r="K82" s="19"/>
      <c r="L82" s="19"/>
    </row>
    <row r="83" spans="1:12" s="2" customFormat="1" ht="15.75" customHeight="1">
      <c r="A83" s="19">
        <v>77</v>
      </c>
      <c r="B83" s="19" t="s">
        <v>484</v>
      </c>
      <c r="C83" s="20" t="s">
        <v>402</v>
      </c>
      <c r="D83" s="22">
        <v>2</v>
      </c>
      <c r="E83" s="22">
        <f t="shared" si="5"/>
        <v>225</v>
      </c>
      <c r="F83" s="22">
        <v>450</v>
      </c>
      <c r="G83" s="22">
        <v>2</v>
      </c>
      <c r="H83" s="22">
        <v>158</v>
      </c>
      <c r="I83" s="22">
        <f t="shared" si="6"/>
        <v>316</v>
      </c>
      <c r="J83" s="28">
        <f t="shared" si="7"/>
        <v>-29.777777777777775</v>
      </c>
      <c r="K83" s="19"/>
      <c r="L83" s="19"/>
    </row>
    <row r="84" spans="1:12" s="2" customFormat="1" ht="15.75" customHeight="1">
      <c r="A84" s="19">
        <v>78</v>
      </c>
      <c r="B84" s="19" t="s">
        <v>485</v>
      </c>
      <c r="C84" s="20" t="s">
        <v>46</v>
      </c>
      <c r="D84" s="22">
        <v>4</v>
      </c>
      <c r="E84" s="22">
        <f aca="true" t="shared" si="8" ref="E84:E115">F84/D84</f>
        <v>10</v>
      </c>
      <c r="F84" s="22">
        <v>40</v>
      </c>
      <c r="G84" s="22">
        <v>4</v>
      </c>
      <c r="H84" s="22">
        <v>7</v>
      </c>
      <c r="I84" s="22">
        <f t="shared" si="6"/>
        <v>28</v>
      </c>
      <c r="J84" s="28">
        <f t="shared" si="7"/>
        <v>-30</v>
      </c>
      <c r="K84" s="19"/>
      <c r="L84" s="19"/>
    </row>
    <row r="85" spans="1:12" s="2" customFormat="1" ht="15.75" customHeight="1">
      <c r="A85" s="19">
        <v>79</v>
      </c>
      <c r="B85" s="19" t="s">
        <v>486</v>
      </c>
      <c r="C85" s="20" t="s">
        <v>46</v>
      </c>
      <c r="D85" s="22">
        <v>1</v>
      </c>
      <c r="E85" s="22">
        <f t="shared" si="8"/>
        <v>3</v>
      </c>
      <c r="F85" s="22">
        <v>3</v>
      </c>
      <c r="G85" s="22">
        <v>1</v>
      </c>
      <c r="H85" s="22">
        <v>2</v>
      </c>
      <c r="I85" s="22">
        <f t="shared" si="6"/>
        <v>2</v>
      </c>
      <c r="J85" s="28">
        <f t="shared" si="7"/>
        <v>-33.33333333333333</v>
      </c>
      <c r="K85" s="19"/>
      <c r="L85" s="19"/>
    </row>
    <row r="86" spans="1:12" s="2" customFormat="1" ht="15.75" customHeight="1">
      <c r="A86" s="19">
        <v>80</v>
      </c>
      <c r="B86" s="19" t="s">
        <v>487</v>
      </c>
      <c r="C86" s="20" t="s">
        <v>46</v>
      </c>
      <c r="D86" s="22">
        <v>1</v>
      </c>
      <c r="E86" s="22">
        <f t="shared" si="8"/>
        <v>295</v>
      </c>
      <c r="F86" s="22">
        <v>295</v>
      </c>
      <c r="G86" s="22">
        <v>1</v>
      </c>
      <c r="H86" s="22">
        <v>207</v>
      </c>
      <c r="I86" s="22">
        <f aca="true" t="shared" si="9" ref="I86:I94">H86*G86</f>
        <v>207</v>
      </c>
      <c r="J86" s="28">
        <f aca="true" t="shared" si="10" ref="J86:J94">IF(F86=0,"",(I86-F86)/F86*100)</f>
        <v>-29.830508474576273</v>
      </c>
      <c r="K86" s="19"/>
      <c r="L86" s="19"/>
    </row>
    <row r="87" spans="1:12" s="2" customFormat="1" ht="15.75" customHeight="1">
      <c r="A87" s="19">
        <v>81</v>
      </c>
      <c r="B87" s="19" t="s">
        <v>488</v>
      </c>
      <c r="C87" s="20" t="s">
        <v>402</v>
      </c>
      <c r="D87" s="22">
        <v>2</v>
      </c>
      <c r="E87" s="22">
        <f t="shared" si="8"/>
        <v>35</v>
      </c>
      <c r="F87" s="22">
        <v>70</v>
      </c>
      <c r="G87" s="22">
        <v>2</v>
      </c>
      <c r="H87" s="22">
        <v>25</v>
      </c>
      <c r="I87" s="22">
        <f t="shared" si="9"/>
        <v>50</v>
      </c>
      <c r="J87" s="28">
        <f t="shared" si="10"/>
        <v>-28.57142857142857</v>
      </c>
      <c r="K87" s="19"/>
      <c r="L87" s="19"/>
    </row>
    <row r="88" spans="1:12" s="2" customFormat="1" ht="15.75" customHeight="1">
      <c r="A88" s="19">
        <v>82</v>
      </c>
      <c r="B88" s="19" t="s">
        <v>489</v>
      </c>
      <c r="C88" s="20" t="s">
        <v>46</v>
      </c>
      <c r="D88" s="22">
        <v>3</v>
      </c>
      <c r="E88" s="22">
        <f t="shared" si="8"/>
        <v>20</v>
      </c>
      <c r="F88" s="22">
        <v>60</v>
      </c>
      <c r="G88" s="22">
        <v>3</v>
      </c>
      <c r="H88" s="22">
        <v>14</v>
      </c>
      <c r="I88" s="22">
        <f t="shared" si="9"/>
        <v>42</v>
      </c>
      <c r="J88" s="28">
        <f t="shared" si="10"/>
        <v>-30</v>
      </c>
      <c r="K88" s="19"/>
      <c r="L88" s="19"/>
    </row>
    <row r="89" spans="1:12" s="2" customFormat="1" ht="15.75" customHeight="1">
      <c r="A89" s="19">
        <v>83</v>
      </c>
      <c r="B89" s="19" t="s">
        <v>490</v>
      </c>
      <c r="C89" s="20" t="s">
        <v>46</v>
      </c>
      <c r="D89" s="22">
        <v>4</v>
      </c>
      <c r="E89" s="22">
        <f t="shared" si="8"/>
        <v>10</v>
      </c>
      <c r="F89" s="22">
        <v>40</v>
      </c>
      <c r="G89" s="22">
        <v>4</v>
      </c>
      <c r="H89" s="22">
        <v>7</v>
      </c>
      <c r="I89" s="22">
        <f t="shared" si="9"/>
        <v>28</v>
      </c>
      <c r="J89" s="28">
        <f t="shared" si="10"/>
        <v>-30</v>
      </c>
      <c r="K89" s="19"/>
      <c r="L89" s="19"/>
    </row>
    <row r="90" spans="1:12" s="2" customFormat="1" ht="15.75" customHeight="1">
      <c r="A90" s="19">
        <v>84</v>
      </c>
      <c r="B90" s="19" t="s">
        <v>491</v>
      </c>
      <c r="C90" s="20" t="s">
        <v>46</v>
      </c>
      <c r="D90" s="22">
        <v>1</v>
      </c>
      <c r="E90" s="22">
        <f t="shared" si="8"/>
        <v>138</v>
      </c>
      <c r="F90" s="22">
        <v>138</v>
      </c>
      <c r="G90" s="22">
        <v>1</v>
      </c>
      <c r="H90" s="22">
        <v>97</v>
      </c>
      <c r="I90" s="22">
        <f t="shared" si="9"/>
        <v>97</v>
      </c>
      <c r="J90" s="28">
        <f t="shared" si="10"/>
        <v>-29.71014492753623</v>
      </c>
      <c r="K90" s="19"/>
      <c r="L90" s="19"/>
    </row>
    <row r="91" spans="1:12" s="2" customFormat="1" ht="15.75" customHeight="1">
      <c r="A91" s="19">
        <v>85</v>
      </c>
      <c r="B91" s="19" t="s">
        <v>492</v>
      </c>
      <c r="C91" s="20" t="s">
        <v>46</v>
      </c>
      <c r="D91" s="22">
        <v>1</v>
      </c>
      <c r="E91" s="22">
        <f t="shared" si="8"/>
        <v>65</v>
      </c>
      <c r="F91" s="22">
        <v>65</v>
      </c>
      <c r="G91" s="22">
        <v>1</v>
      </c>
      <c r="H91" s="22">
        <v>46</v>
      </c>
      <c r="I91" s="22">
        <f t="shared" si="9"/>
        <v>46</v>
      </c>
      <c r="J91" s="28">
        <f t="shared" si="10"/>
        <v>-29.230769230769234</v>
      </c>
      <c r="K91" s="19"/>
      <c r="L91" s="19"/>
    </row>
    <row r="92" spans="1:12" s="2" customFormat="1" ht="15.75" customHeight="1">
      <c r="A92" s="19">
        <v>86</v>
      </c>
      <c r="B92" s="19" t="s">
        <v>493</v>
      </c>
      <c r="C92" s="20" t="s">
        <v>494</v>
      </c>
      <c r="D92" s="22">
        <v>1</v>
      </c>
      <c r="E92" s="22">
        <f t="shared" si="8"/>
        <v>60</v>
      </c>
      <c r="F92" s="22">
        <v>60</v>
      </c>
      <c r="G92" s="22">
        <v>1</v>
      </c>
      <c r="H92" s="22">
        <v>42</v>
      </c>
      <c r="I92" s="22">
        <f t="shared" si="9"/>
        <v>42</v>
      </c>
      <c r="J92" s="28">
        <f t="shared" si="10"/>
        <v>-30</v>
      </c>
      <c r="K92" s="19"/>
      <c r="L92" s="19"/>
    </row>
    <row r="93" spans="1:12" s="2" customFormat="1" ht="15.75" customHeight="1">
      <c r="A93" s="19">
        <v>87</v>
      </c>
      <c r="B93" s="19" t="s">
        <v>495</v>
      </c>
      <c r="C93" s="20" t="s">
        <v>496</v>
      </c>
      <c r="D93" s="22">
        <v>1</v>
      </c>
      <c r="E93" s="22">
        <f t="shared" si="8"/>
        <v>3833.33</v>
      </c>
      <c r="F93" s="22">
        <v>3833.33</v>
      </c>
      <c r="G93" s="22">
        <v>1</v>
      </c>
      <c r="H93" s="22">
        <v>2683</v>
      </c>
      <c r="I93" s="22">
        <f t="shared" si="9"/>
        <v>2683</v>
      </c>
      <c r="J93" s="28">
        <f t="shared" si="10"/>
        <v>-30.008634790117206</v>
      </c>
      <c r="K93" s="19"/>
      <c r="L93" s="19"/>
    </row>
    <row r="94" spans="1:12" s="2" customFormat="1" ht="15.75" customHeight="1">
      <c r="A94" s="19">
        <v>88</v>
      </c>
      <c r="B94" s="19" t="s">
        <v>497</v>
      </c>
      <c r="C94" s="20" t="s">
        <v>496</v>
      </c>
      <c r="D94" s="22">
        <v>1</v>
      </c>
      <c r="E94" s="22">
        <f t="shared" si="8"/>
        <v>1709.4</v>
      </c>
      <c r="F94" s="22">
        <v>1709.4</v>
      </c>
      <c r="G94" s="22">
        <v>1</v>
      </c>
      <c r="H94" s="22">
        <v>1197</v>
      </c>
      <c r="I94" s="22">
        <f t="shared" si="9"/>
        <v>1197</v>
      </c>
      <c r="J94" s="28">
        <f t="shared" si="10"/>
        <v>-29.97542997542998</v>
      </c>
      <c r="K94" s="19"/>
      <c r="L94" s="19"/>
    </row>
    <row r="95" spans="1:12" s="2" customFormat="1" ht="15.75" customHeight="1">
      <c r="A95" s="19">
        <v>89</v>
      </c>
      <c r="B95" s="19" t="s">
        <v>498</v>
      </c>
      <c r="C95" s="20" t="s">
        <v>499</v>
      </c>
      <c r="D95" s="22">
        <v>85</v>
      </c>
      <c r="E95" s="22">
        <f t="shared" si="8"/>
        <v>145.3</v>
      </c>
      <c r="F95" s="22">
        <v>12350.5</v>
      </c>
      <c r="G95" s="22">
        <v>85</v>
      </c>
      <c r="H95" s="22">
        <v>102</v>
      </c>
      <c r="I95" s="22">
        <f aca="true" t="shared" si="11" ref="I95:I115">H95*G95</f>
        <v>8670</v>
      </c>
      <c r="J95" s="28">
        <f aca="true" t="shared" si="12" ref="J95:J141">IF(F95=0,"",(I95-F95)/F95*100)</f>
        <v>-29.800412938747417</v>
      </c>
      <c r="K95" s="19"/>
      <c r="L95" s="19"/>
    </row>
    <row r="96" spans="1:12" s="2" customFormat="1" ht="15.75" customHeight="1">
      <c r="A96" s="19">
        <v>90</v>
      </c>
      <c r="B96" s="19" t="s">
        <v>500</v>
      </c>
      <c r="C96" s="20" t="s">
        <v>501</v>
      </c>
      <c r="D96" s="22">
        <v>134</v>
      </c>
      <c r="E96" s="22">
        <f t="shared" si="8"/>
        <v>7.146268656716418</v>
      </c>
      <c r="F96" s="22">
        <v>957.6</v>
      </c>
      <c r="G96" s="22">
        <v>134</v>
      </c>
      <c r="H96" s="22">
        <v>5</v>
      </c>
      <c r="I96" s="22">
        <f t="shared" si="11"/>
        <v>670</v>
      </c>
      <c r="J96" s="28">
        <f t="shared" si="12"/>
        <v>-30.03341687552214</v>
      </c>
      <c r="K96" s="19"/>
      <c r="L96" s="19"/>
    </row>
    <row r="97" spans="1:12" s="2" customFormat="1" ht="15.75" customHeight="1">
      <c r="A97" s="19">
        <v>91</v>
      </c>
      <c r="B97" s="19" t="s">
        <v>502</v>
      </c>
      <c r="C97" s="20" t="s">
        <v>501</v>
      </c>
      <c r="D97" s="22">
        <v>136</v>
      </c>
      <c r="E97" s="22">
        <f t="shared" si="8"/>
        <v>2</v>
      </c>
      <c r="F97" s="22">
        <v>272</v>
      </c>
      <c r="G97" s="22">
        <v>136</v>
      </c>
      <c r="H97" s="22">
        <v>1</v>
      </c>
      <c r="I97" s="22">
        <f t="shared" si="11"/>
        <v>136</v>
      </c>
      <c r="J97" s="28">
        <f t="shared" si="12"/>
        <v>-50</v>
      </c>
      <c r="K97" s="19"/>
      <c r="L97" s="19"/>
    </row>
    <row r="98" spans="1:12" s="2" customFormat="1" ht="15.75" customHeight="1">
      <c r="A98" s="19">
        <v>92</v>
      </c>
      <c r="B98" s="19" t="s">
        <v>503</v>
      </c>
      <c r="C98" s="20" t="s">
        <v>501</v>
      </c>
      <c r="D98" s="22">
        <v>4</v>
      </c>
      <c r="E98" s="22">
        <f t="shared" si="8"/>
        <v>2.5</v>
      </c>
      <c r="F98" s="22">
        <v>10</v>
      </c>
      <c r="G98" s="22">
        <v>4</v>
      </c>
      <c r="H98" s="22">
        <v>2</v>
      </c>
      <c r="I98" s="22">
        <f t="shared" si="11"/>
        <v>8</v>
      </c>
      <c r="J98" s="28">
        <f t="shared" si="12"/>
        <v>-20</v>
      </c>
      <c r="K98" s="19"/>
      <c r="L98" s="19"/>
    </row>
    <row r="99" spans="1:12" s="2" customFormat="1" ht="15.75" customHeight="1">
      <c r="A99" s="19">
        <v>93</v>
      </c>
      <c r="B99" s="19" t="s">
        <v>504</v>
      </c>
      <c r="C99" s="20" t="s">
        <v>505</v>
      </c>
      <c r="D99" s="22">
        <v>5</v>
      </c>
      <c r="E99" s="22">
        <f t="shared" si="8"/>
        <v>5</v>
      </c>
      <c r="F99" s="22">
        <v>25</v>
      </c>
      <c r="G99" s="22">
        <v>5</v>
      </c>
      <c r="H99" s="22">
        <v>4</v>
      </c>
      <c r="I99" s="22">
        <f t="shared" si="11"/>
        <v>20</v>
      </c>
      <c r="J99" s="28">
        <f t="shared" si="12"/>
        <v>-20</v>
      </c>
      <c r="K99" s="19"/>
      <c r="L99" s="19"/>
    </row>
    <row r="100" spans="1:12" s="2" customFormat="1" ht="15.75" customHeight="1">
      <c r="A100" s="19">
        <v>94</v>
      </c>
      <c r="B100" s="19" t="s">
        <v>506</v>
      </c>
      <c r="C100" s="20" t="s">
        <v>505</v>
      </c>
      <c r="D100" s="22">
        <v>5</v>
      </c>
      <c r="E100" s="22">
        <f t="shared" si="8"/>
        <v>8.5</v>
      </c>
      <c r="F100" s="22">
        <v>42.5</v>
      </c>
      <c r="G100" s="22">
        <v>5</v>
      </c>
      <c r="H100" s="22">
        <v>6</v>
      </c>
      <c r="I100" s="22">
        <f t="shared" si="11"/>
        <v>30</v>
      </c>
      <c r="J100" s="28">
        <f t="shared" si="12"/>
        <v>-29.411764705882355</v>
      </c>
      <c r="K100" s="19"/>
      <c r="L100" s="19"/>
    </row>
    <row r="101" spans="1:12" s="2" customFormat="1" ht="15.75" customHeight="1">
      <c r="A101" s="19">
        <v>95</v>
      </c>
      <c r="B101" s="19" t="s">
        <v>507</v>
      </c>
      <c r="C101" s="20" t="s">
        <v>423</v>
      </c>
      <c r="D101" s="22">
        <v>3</v>
      </c>
      <c r="E101" s="22">
        <f t="shared" si="8"/>
        <v>56.26666666666667</v>
      </c>
      <c r="F101" s="22">
        <v>168.8</v>
      </c>
      <c r="G101" s="22">
        <v>3</v>
      </c>
      <c r="H101" s="22">
        <v>39</v>
      </c>
      <c r="I101" s="22">
        <f t="shared" si="11"/>
        <v>117</v>
      </c>
      <c r="J101" s="28">
        <f t="shared" si="12"/>
        <v>-30.687203791469198</v>
      </c>
      <c r="K101" s="19"/>
      <c r="L101" s="19"/>
    </row>
    <row r="102" spans="1:12" s="2" customFormat="1" ht="15.75" customHeight="1">
      <c r="A102" s="19">
        <v>96</v>
      </c>
      <c r="B102" s="19" t="s">
        <v>508</v>
      </c>
      <c r="C102" s="20" t="s">
        <v>501</v>
      </c>
      <c r="D102" s="22">
        <v>7</v>
      </c>
      <c r="E102" s="22">
        <f t="shared" si="8"/>
        <v>75</v>
      </c>
      <c r="F102" s="22">
        <v>525</v>
      </c>
      <c r="G102" s="22">
        <v>7</v>
      </c>
      <c r="H102" s="22">
        <v>53</v>
      </c>
      <c r="I102" s="22">
        <f t="shared" si="11"/>
        <v>371</v>
      </c>
      <c r="J102" s="28">
        <f t="shared" si="12"/>
        <v>-29.333333333333332</v>
      </c>
      <c r="K102" s="19"/>
      <c r="L102" s="19"/>
    </row>
    <row r="103" spans="1:12" s="2" customFormat="1" ht="15.75" customHeight="1">
      <c r="A103" s="19">
        <v>97</v>
      </c>
      <c r="B103" s="19" t="s">
        <v>509</v>
      </c>
      <c r="C103" s="20" t="s">
        <v>46</v>
      </c>
      <c r="D103" s="22">
        <v>4</v>
      </c>
      <c r="E103" s="22">
        <f t="shared" si="8"/>
        <v>52.37</v>
      </c>
      <c r="F103" s="22">
        <v>209.48</v>
      </c>
      <c r="G103" s="22">
        <v>4</v>
      </c>
      <c r="H103" s="22">
        <v>37</v>
      </c>
      <c r="I103" s="22">
        <f t="shared" si="11"/>
        <v>148</v>
      </c>
      <c r="J103" s="28">
        <f t="shared" si="12"/>
        <v>-29.348863853351155</v>
      </c>
      <c r="K103" s="19"/>
      <c r="L103" s="19"/>
    </row>
    <row r="104" spans="1:12" s="2" customFormat="1" ht="15.75" customHeight="1">
      <c r="A104" s="19">
        <v>98</v>
      </c>
      <c r="B104" s="19" t="s">
        <v>510</v>
      </c>
      <c r="C104" s="20" t="s">
        <v>46</v>
      </c>
      <c r="D104" s="22">
        <v>141</v>
      </c>
      <c r="E104" s="22">
        <f t="shared" si="8"/>
        <v>5</v>
      </c>
      <c r="F104" s="22">
        <v>705</v>
      </c>
      <c r="G104" s="22">
        <v>141</v>
      </c>
      <c r="H104" s="22">
        <v>4</v>
      </c>
      <c r="I104" s="22">
        <f t="shared" si="11"/>
        <v>564</v>
      </c>
      <c r="J104" s="28">
        <f t="shared" si="12"/>
        <v>-20</v>
      </c>
      <c r="K104" s="19"/>
      <c r="L104" s="19"/>
    </row>
    <row r="105" spans="1:12" s="2" customFormat="1" ht="15.75" customHeight="1">
      <c r="A105" s="19">
        <v>99</v>
      </c>
      <c r="B105" s="19" t="s">
        <v>511</v>
      </c>
      <c r="C105" s="20" t="s">
        <v>402</v>
      </c>
      <c r="D105" s="22">
        <v>7</v>
      </c>
      <c r="E105" s="22">
        <f t="shared" si="8"/>
        <v>107.39999999999999</v>
      </c>
      <c r="F105" s="22">
        <v>751.8</v>
      </c>
      <c r="G105" s="22">
        <v>7</v>
      </c>
      <c r="H105" s="22">
        <v>75</v>
      </c>
      <c r="I105" s="22">
        <f t="shared" si="11"/>
        <v>525</v>
      </c>
      <c r="J105" s="28">
        <f t="shared" si="12"/>
        <v>-30.167597765363123</v>
      </c>
      <c r="K105" s="19"/>
      <c r="L105" s="19"/>
    </row>
    <row r="106" spans="1:12" s="2" customFormat="1" ht="15.75" customHeight="1">
      <c r="A106" s="19">
        <v>100</v>
      </c>
      <c r="B106" s="19" t="s">
        <v>512</v>
      </c>
      <c r="C106" s="20" t="s">
        <v>402</v>
      </c>
      <c r="D106" s="22">
        <v>5</v>
      </c>
      <c r="E106" s="22">
        <f t="shared" si="8"/>
        <v>20</v>
      </c>
      <c r="F106" s="22">
        <v>100</v>
      </c>
      <c r="G106" s="22">
        <v>5</v>
      </c>
      <c r="H106" s="22">
        <v>14</v>
      </c>
      <c r="I106" s="22">
        <f t="shared" si="11"/>
        <v>70</v>
      </c>
      <c r="J106" s="28">
        <f t="shared" si="12"/>
        <v>-30</v>
      </c>
      <c r="K106" s="19"/>
      <c r="L106" s="19"/>
    </row>
    <row r="107" spans="1:12" s="2" customFormat="1" ht="15.75" customHeight="1">
      <c r="A107" s="19">
        <v>101</v>
      </c>
      <c r="B107" s="19" t="s">
        <v>513</v>
      </c>
      <c r="C107" s="20" t="s">
        <v>46</v>
      </c>
      <c r="D107" s="22">
        <v>2</v>
      </c>
      <c r="E107" s="22">
        <f t="shared" si="8"/>
        <v>55</v>
      </c>
      <c r="F107" s="22">
        <v>110</v>
      </c>
      <c r="G107" s="22">
        <v>2</v>
      </c>
      <c r="H107" s="22">
        <v>39</v>
      </c>
      <c r="I107" s="22">
        <f t="shared" si="11"/>
        <v>78</v>
      </c>
      <c r="J107" s="28">
        <f t="shared" si="12"/>
        <v>-29.09090909090909</v>
      </c>
      <c r="K107" s="19"/>
      <c r="L107" s="19"/>
    </row>
    <row r="108" spans="1:12" s="2" customFormat="1" ht="15.75" customHeight="1">
      <c r="A108" s="19">
        <v>102</v>
      </c>
      <c r="B108" s="19" t="s">
        <v>514</v>
      </c>
      <c r="C108" s="20" t="s">
        <v>515</v>
      </c>
      <c r="D108" s="22">
        <v>235</v>
      </c>
      <c r="E108" s="22">
        <f t="shared" si="8"/>
        <v>3</v>
      </c>
      <c r="F108" s="22">
        <v>705</v>
      </c>
      <c r="G108" s="22">
        <v>235</v>
      </c>
      <c r="H108" s="22">
        <v>2</v>
      </c>
      <c r="I108" s="22">
        <f t="shared" si="11"/>
        <v>470</v>
      </c>
      <c r="J108" s="28">
        <f t="shared" si="12"/>
        <v>-33.33333333333333</v>
      </c>
      <c r="K108" s="19"/>
      <c r="L108" s="19"/>
    </row>
    <row r="109" spans="1:12" s="2" customFormat="1" ht="15.75" customHeight="1">
      <c r="A109" s="19">
        <v>103</v>
      </c>
      <c r="B109" s="19" t="s">
        <v>516</v>
      </c>
      <c r="C109" s="20" t="s">
        <v>46</v>
      </c>
      <c r="D109" s="22">
        <v>7</v>
      </c>
      <c r="E109" s="22">
        <f t="shared" si="8"/>
        <v>27.957142857142856</v>
      </c>
      <c r="F109" s="22">
        <v>195.7</v>
      </c>
      <c r="G109" s="22">
        <v>7</v>
      </c>
      <c r="H109" s="22">
        <v>20</v>
      </c>
      <c r="I109" s="22">
        <f t="shared" si="11"/>
        <v>140</v>
      </c>
      <c r="J109" s="28">
        <f t="shared" si="12"/>
        <v>-28.461931527848744</v>
      </c>
      <c r="K109" s="19"/>
      <c r="L109" s="19"/>
    </row>
    <row r="110" spans="1:12" s="2" customFormat="1" ht="15.75" customHeight="1">
      <c r="A110" s="19">
        <v>104</v>
      </c>
      <c r="B110" s="19" t="s">
        <v>517</v>
      </c>
      <c r="C110" s="20" t="s">
        <v>46</v>
      </c>
      <c r="D110" s="22">
        <v>20</v>
      </c>
      <c r="E110" s="22">
        <f t="shared" si="8"/>
        <v>3</v>
      </c>
      <c r="F110" s="22">
        <v>60</v>
      </c>
      <c r="G110" s="22">
        <v>20</v>
      </c>
      <c r="H110" s="22">
        <v>2</v>
      </c>
      <c r="I110" s="22">
        <f t="shared" si="11"/>
        <v>40</v>
      </c>
      <c r="J110" s="28">
        <f t="shared" si="12"/>
        <v>-33.33333333333333</v>
      </c>
      <c r="K110" s="19"/>
      <c r="L110" s="19"/>
    </row>
    <row r="111" spans="1:12" s="2" customFormat="1" ht="15.75" customHeight="1">
      <c r="A111" s="19">
        <v>105</v>
      </c>
      <c r="B111" s="19" t="s">
        <v>518</v>
      </c>
      <c r="C111" s="20" t="s">
        <v>46</v>
      </c>
      <c r="D111" s="22">
        <v>1</v>
      </c>
      <c r="E111" s="22">
        <f t="shared" si="8"/>
        <v>25</v>
      </c>
      <c r="F111" s="22">
        <v>25</v>
      </c>
      <c r="G111" s="22">
        <v>1</v>
      </c>
      <c r="H111" s="22">
        <v>18</v>
      </c>
      <c r="I111" s="22">
        <f t="shared" si="11"/>
        <v>18</v>
      </c>
      <c r="J111" s="28">
        <f t="shared" si="12"/>
        <v>-28.000000000000004</v>
      </c>
      <c r="K111" s="19"/>
      <c r="L111" s="19"/>
    </row>
    <row r="112" spans="1:12" s="2" customFormat="1" ht="15.75" customHeight="1">
      <c r="A112" s="19">
        <v>106</v>
      </c>
      <c r="B112" s="19" t="s">
        <v>519</v>
      </c>
      <c r="C112" s="20" t="s">
        <v>520</v>
      </c>
      <c r="D112" s="22">
        <v>1</v>
      </c>
      <c r="E112" s="22">
        <f t="shared" si="8"/>
        <v>95</v>
      </c>
      <c r="F112" s="22">
        <v>95</v>
      </c>
      <c r="G112" s="22">
        <v>1</v>
      </c>
      <c r="H112" s="22">
        <v>67</v>
      </c>
      <c r="I112" s="22">
        <f t="shared" si="11"/>
        <v>67</v>
      </c>
      <c r="J112" s="28">
        <f t="shared" si="12"/>
        <v>-29.47368421052631</v>
      </c>
      <c r="K112" s="19"/>
      <c r="L112" s="19"/>
    </row>
    <row r="113" spans="1:12" s="2" customFormat="1" ht="15.75" customHeight="1">
      <c r="A113" s="19">
        <v>107</v>
      </c>
      <c r="B113" s="19" t="s">
        <v>521</v>
      </c>
      <c r="C113" s="20" t="s">
        <v>46</v>
      </c>
      <c r="D113" s="22">
        <v>1</v>
      </c>
      <c r="E113" s="22">
        <f t="shared" si="8"/>
        <v>1150</v>
      </c>
      <c r="F113" s="22">
        <v>1150</v>
      </c>
      <c r="G113" s="22">
        <v>1</v>
      </c>
      <c r="H113" s="22">
        <v>805</v>
      </c>
      <c r="I113" s="22">
        <f t="shared" si="11"/>
        <v>805</v>
      </c>
      <c r="J113" s="28">
        <f t="shared" si="12"/>
        <v>-30</v>
      </c>
      <c r="K113" s="19"/>
      <c r="L113" s="19"/>
    </row>
    <row r="114" spans="1:12" s="2" customFormat="1" ht="15.75" customHeight="1">
      <c r="A114" s="19">
        <v>108</v>
      </c>
      <c r="B114" s="19" t="s">
        <v>522</v>
      </c>
      <c r="C114" s="20" t="s">
        <v>46</v>
      </c>
      <c r="D114" s="22">
        <v>1</v>
      </c>
      <c r="E114" s="22">
        <f t="shared" si="8"/>
        <v>45</v>
      </c>
      <c r="F114" s="22">
        <v>45</v>
      </c>
      <c r="G114" s="22">
        <v>1</v>
      </c>
      <c r="H114" s="22">
        <v>32</v>
      </c>
      <c r="I114" s="22">
        <f t="shared" si="11"/>
        <v>32</v>
      </c>
      <c r="J114" s="28">
        <f t="shared" si="12"/>
        <v>-28.888888888888886</v>
      </c>
      <c r="K114" s="19"/>
      <c r="L114" s="19"/>
    </row>
    <row r="115" spans="1:12" s="2" customFormat="1" ht="15.75" customHeight="1">
      <c r="A115" s="19">
        <v>109</v>
      </c>
      <c r="B115" s="19" t="s">
        <v>523</v>
      </c>
      <c r="C115" s="20" t="s">
        <v>423</v>
      </c>
      <c r="D115" s="22">
        <v>250</v>
      </c>
      <c r="E115" s="22">
        <f t="shared" si="8"/>
        <v>28.19664</v>
      </c>
      <c r="F115" s="22">
        <v>7049.16</v>
      </c>
      <c r="G115" s="22">
        <v>250</v>
      </c>
      <c r="H115" s="22">
        <v>20</v>
      </c>
      <c r="I115" s="22">
        <f t="shared" si="11"/>
        <v>5000</v>
      </c>
      <c r="J115" s="28">
        <f t="shared" si="12"/>
        <v>-29.069562898274405</v>
      </c>
      <c r="K115" s="19"/>
      <c r="L115" s="19"/>
    </row>
    <row r="116" spans="1:12" s="2" customFormat="1" ht="15.75" customHeight="1">
      <c r="A116" s="19">
        <v>110</v>
      </c>
      <c r="B116" s="19" t="s">
        <v>524</v>
      </c>
      <c r="C116" s="20" t="s">
        <v>423</v>
      </c>
      <c r="D116" s="22">
        <v>23</v>
      </c>
      <c r="E116" s="22">
        <f aca="true" t="shared" si="13" ref="E116:E122">F116/D116</f>
        <v>43.872608695652175</v>
      </c>
      <c r="F116" s="22">
        <v>1009.07</v>
      </c>
      <c r="G116" s="22">
        <v>23</v>
      </c>
      <c r="H116" s="22">
        <v>31</v>
      </c>
      <c r="I116" s="22">
        <f aca="true" t="shared" si="14" ref="I116:I141">H116*G116</f>
        <v>713</v>
      </c>
      <c r="J116" s="28">
        <f t="shared" si="12"/>
        <v>-29.34087823441387</v>
      </c>
      <c r="K116" s="19"/>
      <c r="L116" s="19"/>
    </row>
    <row r="117" spans="1:12" s="2" customFormat="1" ht="15.75" customHeight="1">
      <c r="A117" s="19">
        <v>111</v>
      </c>
      <c r="B117" s="19" t="s">
        <v>525</v>
      </c>
      <c r="C117" s="20" t="s">
        <v>46</v>
      </c>
      <c r="D117" s="22">
        <v>25</v>
      </c>
      <c r="E117" s="22">
        <f t="shared" si="13"/>
        <v>30</v>
      </c>
      <c r="F117" s="22">
        <v>750</v>
      </c>
      <c r="G117" s="22">
        <v>25</v>
      </c>
      <c r="H117" s="22">
        <v>21</v>
      </c>
      <c r="I117" s="22">
        <f t="shared" si="14"/>
        <v>525</v>
      </c>
      <c r="J117" s="28">
        <f t="shared" si="12"/>
        <v>-30</v>
      </c>
      <c r="K117" s="19"/>
      <c r="L117" s="19"/>
    </row>
    <row r="118" spans="1:12" s="2" customFormat="1" ht="15.75" customHeight="1">
      <c r="A118" s="19">
        <v>112</v>
      </c>
      <c r="B118" s="19" t="s">
        <v>526</v>
      </c>
      <c r="C118" s="20" t="s">
        <v>46</v>
      </c>
      <c r="D118" s="22">
        <v>1</v>
      </c>
      <c r="E118" s="22">
        <f t="shared" si="13"/>
        <v>42</v>
      </c>
      <c r="F118" s="22">
        <v>42</v>
      </c>
      <c r="G118" s="22">
        <v>1</v>
      </c>
      <c r="H118" s="22">
        <v>29</v>
      </c>
      <c r="I118" s="22">
        <f t="shared" si="14"/>
        <v>29</v>
      </c>
      <c r="J118" s="28">
        <f t="shared" si="12"/>
        <v>-30.952380952380953</v>
      </c>
      <c r="K118" s="19"/>
      <c r="L118" s="19"/>
    </row>
    <row r="119" spans="1:12" s="2" customFormat="1" ht="15.75" customHeight="1">
      <c r="A119" s="19">
        <v>113</v>
      </c>
      <c r="B119" s="19" t="s">
        <v>527</v>
      </c>
      <c r="C119" s="20" t="s">
        <v>46</v>
      </c>
      <c r="D119" s="22">
        <v>160</v>
      </c>
      <c r="E119" s="22">
        <f t="shared" si="13"/>
        <v>2</v>
      </c>
      <c r="F119" s="22">
        <v>320</v>
      </c>
      <c r="G119" s="22">
        <v>160</v>
      </c>
      <c r="H119" s="22">
        <v>1</v>
      </c>
      <c r="I119" s="22">
        <f t="shared" si="14"/>
        <v>160</v>
      </c>
      <c r="J119" s="28">
        <f t="shared" si="12"/>
        <v>-50</v>
      </c>
      <c r="K119" s="19"/>
      <c r="L119" s="19"/>
    </row>
    <row r="120" spans="1:12" s="2" customFormat="1" ht="15.75" customHeight="1">
      <c r="A120" s="19">
        <v>114</v>
      </c>
      <c r="B120" s="19" t="s">
        <v>528</v>
      </c>
      <c r="C120" s="20" t="s">
        <v>406</v>
      </c>
      <c r="D120" s="22">
        <v>20</v>
      </c>
      <c r="E120" s="22">
        <f t="shared" si="13"/>
        <v>21.369999999999997</v>
      </c>
      <c r="F120" s="22">
        <v>427.4</v>
      </c>
      <c r="G120" s="22">
        <v>20</v>
      </c>
      <c r="H120" s="22">
        <v>15</v>
      </c>
      <c r="I120" s="22">
        <f t="shared" si="14"/>
        <v>300</v>
      </c>
      <c r="J120" s="28">
        <f t="shared" si="12"/>
        <v>-29.80814225549836</v>
      </c>
      <c r="K120" s="19"/>
      <c r="L120" s="19"/>
    </row>
    <row r="121" spans="1:12" s="2" customFormat="1" ht="15.75" customHeight="1">
      <c r="A121" s="19">
        <v>115</v>
      </c>
      <c r="B121" s="19" t="s">
        <v>529</v>
      </c>
      <c r="C121" s="20" t="s">
        <v>406</v>
      </c>
      <c r="D121" s="22">
        <v>30</v>
      </c>
      <c r="E121" s="22">
        <f t="shared" si="13"/>
        <v>21.37</v>
      </c>
      <c r="F121" s="22">
        <v>641.1</v>
      </c>
      <c r="G121" s="22">
        <v>30</v>
      </c>
      <c r="H121" s="22">
        <v>15</v>
      </c>
      <c r="I121" s="22">
        <f t="shared" si="14"/>
        <v>450</v>
      </c>
      <c r="J121" s="28">
        <f t="shared" si="12"/>
        <v>-29.808142255498364</v>
      </c>
      <c r="K121" s="19"/>
      <c r="L121" s="19"/>
    </row>
    <row r="122" spans="1:12" s="2" customFormat="1" ht="15.75" customHeight="1">
      <c r="A122" s="19">
        <v>116</v>
      </c>
      <c r="B122" s="19" t="s">
        <v>530</v>
      </c>
      <c r="C122" s="20" t="s">
        <v>406</v>
      </c>
      <c r="D122" s="22">
        <v>20</v>
      </c>
      <c r="E122" s="22">
        <f t="shared" si="13"/>
        <v>17.1</v>
      </c>
      <c r="F122" s="22">
        <v>342</v>
      </c>
      <c r="G122" s="22">
        <v>20</v>
      </c>
      <c r="H122" s="22">
        <v>12</v>
      </c>
      <c r="I122" s="22">
        <f t="shared" si="14"/>
        <v>240</v>
      </c>
      <c r="J122" s="28">
        <f t="shared" si="12"/>
        <v>-29.82456140350877</v>
      </c>
      <c r="K122" s="19"/>
      <c r="L122" s="19"/>
    </row>
    <row r="123" spans="1:12" s="2" customFormat="1" ht="15.75" customHeight="1">
      <c r="A123" s="19">
        <v>117</v>
      </c>
      <c r="B123" s="19" t="s">
        <v>531</v>
      </c>
      <c r="C123" s="20" t="s">
        <v>46</v>
      </c>
      <c r="D123" s="22">
        <v>5</v>
      </c>
      <c r="E123" s="22">
        <v>102.56</v>
      </c>
      <c r="F123" s="22">
        <f>E123*D123</f>
        <v>512.8</v>
      </c>
      <c r="G123" s="22">
        <v>5</v>
      </c>
      <c r="H123" s="22">
        <v>72</v>
      </c>
      <c r="I123" s="22">
        <f t="shared" si="14"/>
        <v>360</v>
      </c>
      <c r="J123" s="28">
        <f t="shared" si="12"/>
        <v>-29.7971918876755</v>
      </c>
      <c r="K123" s="19"/>
      <c r="L123" s="19"/>
    </row>
    <row r="124" spans="1:12" s="2" customFormat="1" ht="15.75" customHeight="1">
      <c r="A124" s="19">
        <v>118</v>
      </c>
      <c r="B124" s="19" t="s">
        <v>532</v>
      </c>
      <c r="C124" s="20" t="s">
        <v>46</v>
      </c>
      <c r="D124" s="22">
        <v>3</v>
      </c>
      <c r="E124" s="22">
        <f>F124/D124</f>
        <v>45</v>
      </c>
      <c r="F124" s="22">
        <v>135</v>
      </c>
      <c r="G124" s="22">
        <v>3</v>
      </c>
      <c r="H124" s="22">
        <v>32</v>
      </c>
      <c r="I124" s="22">
        <f t="shared" si="14"/>
        <v>96</v>
      </c>
      <c r="J124" s="28">
        <f t="shared" si="12"/>
        <v>-28.888888888888886</v>
      </c>
      <c r="K124" s="19"/>
      <c r="L124" s="19"/>
    </row>
    <row r="125" spans="1:12" s="2" customFormat="1" ht="15.75" customHeight="1">
      <c r="A125" s="19">
        <v>119</v>
      </c>
      <c r="B125" s="19" t="s">
        <v>533</v>
      </c>
      <c r="C125" s="20" t="s">
        <v>46</v>
      </c>
      <c r="D125" s="22">
        <v>2</v>
      </c>
      <c r="E125" s="22">
        <f aca="true" t="shared" si="15" ref="E125:E141">F125/D125</f>
        <v>68</v>
      </c>
      <c r="F125" s="22">
        <v>136</v>
      </c>
      <c r="G125" s="22">
        <v>2</v>
      </c>
      <c r="H125" s="22">
        <v>48</v>
      </c>
      <c r="I125" s="22">
        <f t="shared" si="14"/>
        <v>96</v>
      </c>
      <c r="J125" s="28">
        <f t="shared" si="12"/>
        <v>-29.411764705882355</v>
      </c>
      <c r="K125" s="19"/>
      <c r="L125" s="19"/>
    </row>
    <row r="126" spans="1:12" s="2" customFormat="1" ht="15.75" customHeight="1">
      <c r="A126" s="19">
        <v>120</v>
      </c>
      <c r="B126" s="19" t="s">
        <v>534</v>
      </c>
      <c r="C126" s="20" t="s">
        <v>46</v>
      </c>
      <c r="D126" s="22">
        <v>3</v>
      </c>
      <c r="E126" s="22">
        <f t="shared" si="15"/>
        <v>27.483333333333334</v>
      </c>
      <c r="F126" s="22">
        <v>82.45</v>
      </c>
      <c r="G126" s="22">
        <v>3</v>
      </c>
      <c r="H126" s="22">
        <v>19</v>
      </c>
      <c r="I126" s="22">
        <f t="shared" si="14"/>
        <v>57</v>
      </c>
      <c r="J126" s="28">
        <f t="shared" si="12"/>
        <v>-30.86719223771983</v>
      </c>
      <c r="K126" s="19"/>
      <c r="L126" s="19"/>
    </row>
    <row r="127" spans="1:12" s="2" customFormat="1" ht="15.75" customHeight="1">
      <c r="A127" s="19">
        <v>121</v>
      </c>
      <c r="B127" s="19" t="s">
        <v>535</v>
      </c>
      <c r="C127" s="20" t="s">
        <v>46</v>
      </c>
      <c r="D127" s="22">
        <v>4</v>
      </c>
      <c r="E127" s="22">
        <f t="shared" si="15"/>
        <v>14</v>
      </c>
      <c r="F127" s="22">
        <v>56</v>
      </c>
      <c r="G127" s="22">
        <v>4</v>
      </c>
      <c r="H127" s="22">
        <v>10</v>
      </c>
      <c r="I127" s="22">
        <f t="shared" si="14"/>
        <v>40</v>
      </c>
      <c r="J127" s="28">
        <f t="shared" si="12"/>
        <v>-28.57142857142857</v>
      </c>
      <c r="K127" s="19"/>
      <c r="L127" s="19"/>
    </row>
    <row r="128" spans="1:12" s="2" customFormat="1" ht="15.75" customHeight="1">
      <c r="A128" s="19">
        <v>122</v>
      </c>
      <c r="B128" s="19" t="s">
        <v>536</v>
      </c>
      <c r="C128" s="20" t="s">
        <v>46</v>
      </c>
      <c r="D128" s="22">
        <v>8</v>
      </c>
      <c r="E128" s="22">
        <f t="shared" si="15"/>
        <v>9.33375</v>
      </c>
      <c r="F128" s="22">
        <v>74.67</v>
      </c>
      <c r="G128" s="22">
        <v>8</v>
      </c>
      <c r="H128" s="22">
        <v>7</v>
      </c>
      <c r="I128" s="22">
        <f t="shared" si="14"/>
        <v>56</v>
      </c>
      <c r="J128" s="28">
        <f t="shared" si="12"/>
        <v>-25.003348064818535</v>
      </c>
      <c r="K128" s="19"/>
      <c r="L128" s="19"/>
    </row>
    <row r="129" spans="1:12" s="2" customFormat="1" ht="15.75" customHeight="1">
      <c r="A129" s="19">
        <v>123</v>
      </c>
      <c r="B129" s="19" t="s">
        <v>537</v>
      </c>
      <c r="C129" s="20" t="s">
        <v>46</v>
      </c>
      <c r="D129" s="22">
        <v>6</v>
      </c>
      <c r="E129" s="22">
        <f t="shared" si="15"/>
        <v>1121</v>
      </c>
      <c r="F129" s="22">
        <v>6726</v>
      </c>
      <c r="G129" s="22">
        <v>6</v>
      </c>
      <c r="H129" s="22">
        <v>785</v>
      </c>
      <c r="I129" s="22">
        <f t="shared" si="14"/>
        <v>4710</v>
      </c>
      <c r="J129" s="28">
        <f t="shared" si="12"/>
        <v>-29.973238180196255</v>
      </c>
      <c r="K129" s="19"/>
      <c r="L129" s="19"/>
    </row>
    <row r="130" spans="1:12" s="2" customFormat="1" ht="15.75" customHeight="1">
      <c r="A130" s="19">
        <v>124</v>
      </c>
      <c r="B130" s="19" t="s">
        <v>538</v>
      </c>
      <c r="C130" s="20" t="s">
        <v>46</v>
      </c>
      <c r="D130" s="22">
        <v>6</v>
      </c>
      <c r="E130" s="22">
        <f t="shared" si="15"/>
        <v>112</v>
      </c>
      <c r="F130" s="22">
        <v>672</v>
      </c>
      <c r="G130" s="22">
        <v>6</v>
      </c>
      <c r="H130" s="22">
        <v>78</v>
      </c>
      <c r="I130" s="22">
        <f t="shared" si="14"/>
        <v>468</v>
      </c>
      <c r="J130" s="28">
        <f t="shared" si="12"/>
        <v>-30.357142857142854</v>
      </c>
      <c r="K130" s="19"/>
      <c r="L130" s="19"/>
    </row>
    <row r="131" spans="1:12" s="2" customFormat="1" ht="15.75" customHeight="1">
      <c r="A131" s="19">
        <v>125</v>
      </c>
      <c r="B131" s="19" t="s">
        <v>539</v>
      </c>
      <c r="C131" s="20" t="s">
        <v>46</v>
      </c>
      <c r="D131" s="22">
        <v>2</v>
      </c>
      <c r="E131" s="22">
        <f t="shared" si="15"/>
        <v>25</v>
      </c>
      <c r="F131" s="22">
        <v>50</v>
      </c>
      <c r="G131" s="22">
        <v>2</v>
      </c>
      <c r="H131" s="22">
        <v>18</v>
      </c>
      <c r="I131" s="22">
        <f t="shared" si="14"/>
        <v>36</v>
      </c>
      <c r="J131" s="28">
        <f t="shared" si="12"/>
        <v>-28.000000000000004</v>
      </c>
      <c r="K131" s="19"/>
      <c r="L131" s="19"/>
    </row>
    <row r="132" spans="1:12" s="2" customFormat="1" ht="15.75" customHeight="1">
      <c r="A132" s="19">
        <v>126</v>
      </c>
      <c r="B132" s="19" t="s">
        <v>540</v>
      </c>
      <c r="C132" s="20" t="s">
        <v>46</v>
      </c>
      <c r="D132" s="22">
        <v>7</v>
      </c>
      <c r="E132" s="22">
        <f t="shared" si="15"/>
        <v>40</v>
      </c>
      <c r="F132" s="22">
        <v>280</v>
      </c>
      <c r="G132" s="22">
        <v>7</v>
      </c>
      <c r="H132" s="22">
        <v>28</v>
      </c>
      <c r="I132" s="22">
        <f t="shared" si="14"/>
        <v>196</v>
      </c>
      <c r="J132" s="28">
        <f t="shared" si="12"/>
        <v>-30</v>
      </c>
      <c r="K132" s="19"/>
      <c r="L132" s="19"/>
    </row>
    <row r="133" spans="1:12" s="2" customFormat="1" ht="15.75" customHeight="1">
      <c r="A133" s="19">
        <v>127</v>
      </c>
      <c r="B133" s="19" t="s">
        <v>541</v>
      </c>
      <c r="C133" s="20" t="s">
        <v>46</v>
      </c>
      <c r="D133" s="22">
        <v>3</v>
      </c>
      <c r="E133" s="22">
        <f t="shared" si="15"/>
        <v>73.33333333333333</v>
      </c>
      <c r="F133" s="22">
        <v>220</v>
      </c>
      <c r="G133" s="22">
        <v>3</v>
      </c>
      <c r="H133" s="22">
        <v>51</v>
      </c>
      <c r="I133" s="22">
        <f t="shared" si="14"/>
        <v>153</v>
      </c>
      <c r="J133" s="28">
        <f t="shared" si="12"/>
        <v>-30.454545454545457</v>
      </c>
      <c r="K133" s="19"/>
      <c r="L133" s="19"/>
    </row>
    <row r="134" spans="1:12" s="2" customFormat="1" ht="15.75" customHeight="1">
      <c r="A134" s="19">
        <v>128</v>
      </c>
      <c r="B134" s="19" t="s">
        <v>542</v>
      </c>
      <c r="C134" s="20" t="s">
        <v>496</v>
      </c>
      <c r="D134" s="22">
        <v>4</v>
      </c>
      <c r="E134" s="22">
        <f t="shared" si="15"/>
        <v>270</v>
      </c>
      <c r="F134" s="22">
        <v>1080</v>
      </c>
      <c r="G134" s="22">
        <v>4</v>
      </c>
      <c r="H134" s="22">
        <v>189</v>
      </c>
      <c r="I134" s="22">
        <f t="shared" si="14"/>
        <v>756</v>
      </c>
      <c r="J134" s="28">
        <f t="shared" si="12"/>
        <v>-30</v>
      </c>
      <c r="K134" s="19"/>
      <c r="L134" s="19"/>
    </row>
    <row r="135" spans="1:12" s="2" customFormat="1" ht="15.75" customHeight="1">
      <c r="A135" s="19">
        <v>129</v>
      </c>
      <c r="B135" s="19" t="s">
        <v>543</v>
      </c>
      <c r="C135" s="20" t="s">
        <v>46</v>
      </c>
      <c r="D135" s="22">
        <v>1</v>
      </c>
      <c r="E135" s="22">
        <f t="shared" si="15"/>
        <v>300</v>
      </c>
      <c r="F135" s="22">
        <v>300</v>
      </c>
      <c r="G135" s="22">
        <v>1</v>
      </c>
      <c r="H135" s="22">
        <v>210</v>
      </c>
      <c r="I135" s="22">
        <f t="shared" si="14"/>
        <v>210</v>
      </c>
      <c r="J135" s="28">
        <f t="shared" si="12"/>
        <v>-30</v>
      </c>
      <c r="K135" s="19"/>
      <c r="L135" s="19"/>
    </row>
    <row r="136" spans="1:12" s="2" customFormat="1" ht="15.75" customHeight="1">
      <c r="A136" s="19">
        <v>130</v>
      </c>
      <c r="B136" s="19" t="s">
        <v>544</v>
      </c>
      <c r="C136" s="20" t="s">
        <v>46</v>
      </c>
      <c r="D136" s="22">
        <v>3</v>
      </c>
      <c r="E136" s="22">
        <f t="shared" si="15"/>
        <v>15</v>
      </c>
      <c r="F136" s="22">
        <v>45</v>
      </c>
      <c r="G136" s="22">
        <v>3</v>
      </c>
      <c r="H136" s="22">
        <v>11</v>
      </c>
      <c r="I136" s="22">
        <f t="shared" si="14"/>
        <v>33</v>
      </c>
      <c r="J136" s="28">
        <f t="shared" si="12"/>
        <v>-26.666666666666668</v>
      </c>
      <c r="K136" s="19"/>
      <c r="L136" s="19"/>
    </row>
    <row r="137" spans="1:12" s="2" customFormat="1" ht="15.75" customHeight="1">
      <c r="A137" s="19">
        <v>131</v>
      </c>
      <c r="B137" s="19" t="s">
        <v>545</v>
      </c>
      <c r="C137" s="20" t="s">
        <v>46</v>
      </c>
      <c r="D137" s="22">
        <v>2</v>
      </c>
      <c r="E137" s="22">
        <f t="shared" si="15"/>
        <v>125</v>
      </c>
      <c r="F137" s="22">
        <v>250</v>
      </c>
      <c r="G137" s="22">
        <v>2</v>
      </c>
      <c r="H137" s="22">
        <v>88</v>
      </c>
      <c r="I137" s="22">
        <f t="shared" si="14"/>
        <v>176</v>
      </c>
      <c r="J137" s="28">
        <f t="shared" si="12"/>
        <v>-29.599999999999998</v>
      </c>
      <c r="K137" s="19"/>
      <c r="L137" s="19"/>
    </row>
    <row r="138" spans="1:12" s="2" customFormat="1" ht="15.75" customHeight="1">
      <c r="A138" s="19">
        <v>132</v>
      </c>
      <c r="B138" s="19" t="s">
        <v>546</v>
      </c>
      <c r="C138" s="20" t="s">
        <v>46</v>
      </c>
      <c r="D138" s="22">
        <v>3</v>
      </c>
      <c r="E138" s="22">
        <f t="shared" si="15"/>
        <v>600</v>
      </c>
      <c r="F138" s="22">
        <v>1800</v>
      </c>
      <c r="G138" s="22">
        <v>3</v>
      </c>
      <c r="H138" s="22">
        <v>420</v>
      </c>
      <c r="I138" s="22">
        <f t="shared" si="14"/>
        <v>1260</v>
      </c>
      <c r="J138" s="28">
        <f t="shared" si="12"/>
        <v>-30</v>
      </c>
      <c r="K138" s="19"/>
      <c r="L138" s="19"/>
    </row>
    <row r="139" spans="1:12" s="2" customFormat="1" ht="15.75" customHeight="1">
      <c r="A139" s="19">
        <v>133</v>
      </c>
      <c r="B139" s="19" t="s">
        <v>547</v>
      </c>
      <c r="C139" s="20" t="s">
        <v>46</v>
      </c>
      <c r="D139" s="22">
        <v>3</v>
      </c>
      <c r="E139" s="22">
        <f t="shared" si="15"/>
        <v>35</v>
      </c>
      <c r="F139" s="22">
        <v>105</v>
      </c>
      <c r="G139" s="22">
        <v>3</v>
      </c>
      <c r="H139" s="22">
        <v>25</v>
      </c>
      <c r="I139" s="22">
        <f t="shared" si="14"/>
        <v>75</v>
      </c>
      <c r="J139" s="28">
        <f t="shared" si="12"/>
        <v>-28.57142857142857</v>
      </c>
      <c r="K139" s="19"/>
      <c r="L139" s="19"/>
    </row>
    <row r="140" spans="1:12" s="2" customFormat="1" ht="15.75" customHeight="1">
      <c r="A140" s="19">
        <v>134</v>
      </c>
      <c r="B140" s="19" t="s">
        <v>548</v>
      </c>
      <c r="C140" s="20" t="s">
        <v>46</v>
      </c>
      <c r="D140" s="22">
        <v>1</v>
      </c>
      <c r="E140" s="22">
        <f t="shared" si="15"/>
        <v>125</v>
      </c>
      <c r="F140" s="22">
        <v>125</v>
      </c>
      <c r="G140" s="22">
        <v>1</v>
      </c>
      <c r="H140" s="22">
        <v>88</v>
      </c>
      <c r="I140" s="22">
        <f t="shared" si="14"/>
        <v>88</v>
      </c>
      <c r="J140" s="28">
        <f t="shared" si="12"/>
        <v>-29.599999999999998</v>
      </c>
      <c r="K140" s="19"/>
      <c r="L140" s="19"/>
    </row>
    <row r="141" spans="1:12" s="2" customFormat="1" ht="15.75" customHeight="1">
      <c r="A141" s="19">
        <v>135</v>
      </c>
      <c r="B141" s="19" t="s">
        <v>549</v>
      </c>
      <c r="C141" s="20" t="s">
        <v>46</v>
      </c>
      <c r="D141" s="22">
        <v>1</v>
      </c>
      <c r="E141" s="22">
        <f t="shared" si="15"/>
        <v>330</v>
      </c>
      <c r="F141" s="22">
        <v>330</v>
      </c>
      <c r="G141" s="22">
        <v>1</v>
      </c>
      <c r="H141" s="22">
        <v>231</v>
      </c>
      <c r="I141" s="22">
        <f t="shared" si="14"/>
        <v>231</v>
      </c>
      <c r="J141" s="28">
        <f t="shared" si="12"/>
        <v>-30</v>
      </c>
      <c r="K141" s="19"/>
      <c r="L141" s="19"/>
    </row>
    <row r="142" spans="1:12" s="2" customFormat="1" ht="15.75" customHeight="1">
      <c r="A142" s="19">
        <v>136</v>
      </c>
      <c r="B142" s="19" t="s">
        <v>550</v>
      </c>
      <c r="C142" s="20" t="s">
        <v>46</v>
      </c>
      <c r="D142" s="22">
        <v>6</v>
      </c>
      <c r="E142" s="22">
        <f aca="true" t="shared" si="16" ref="E142:E160">F142/D142</f>
        <v>683.7600000000001</v>
      </c>
      <c r="F142" s="22">
        <v>4102.56</v>
      </c>
      <c r="G142" s="22">
        <v>6</v>
      </c>
      <c r="H142" s="22">
        <v>479</v>
      </c>
      <c r="I142" s="22">
        <f aca="true" t="shared" si="17" ref="I142:I176">H142*G142</f>
        <v>2874</v>
      </c>
      <c r="J142" s="28">
        <f aca="true" t="shared" si="18" ref="J142:J175">IF(F142=0,"",(I142-F142)/F142*100)</f>
        <v>-29.946179946179953</v>
      </c>
      <c r="K142" s="19"/>
      <c r="L142" s="19"/>
    </row>
    <row r="143" spans="1:12" s="2" customFormat="1" ht="15.75" customHeight="1">
      <c r="A143" s="19">
        <v>137</v>
      </c>
      <c r="B143" s="19" t="s">
        <v>551</v>
      </c>
      <c r="C143" s="20" t="s">
        <v>46</v>
      </c>
      <c r="D143" s="22">
        <v>2</v>
      </c>
      <c r="E143" s="22">
        <f t="shared" si="16"/>
        <v>384.62</v>
      </c>
      <c r="F143" s="22">
        <v>769.24</v>
      </c>
      <c r="G143" s="22">
        <v>2</v>
      </c>
      <c r="H143" s="22">
        <v>269</v>
      </c>
      <c r="I143" s="22">
        <f t="shared" si="17"/>
        <v>538</v>
      </c>
      <c r="J143" s="28">
        <f t="shared" si="18"/>
        <v>-30.060839269928763</v>
      </c>
      <c r="K143" s="19"/>
      <c r="L143" s="19"/>
    </row>
    <row r="144" spans="1:12" s="2" customFormat="1" ht="15.75" customHeight="1">
      <c r="A144" s="19">
        <v>138</v>
      </c>
      <c r="B144" s="19" t="s">
        <v>552</v>
      </c>
      <c r="C144" s="20" t="s">
        <v>46</v>
      </c>
      <c r="D144" s="22">
        <v>2</v>
      </c>
      <c r="E144" s="22">
        <f t="shared" si="16"/>
        <v>198</v>
      </c>
      <c r="F144" s="22">
        <v>396</v>
      </c>
      <c r="G144" s="22">
        <v>2</v>
      </c>
      <c r="H144" s="22">
        <v>139</v>
      </c>
      <c r="I144" s="22">
        <f t="shared" si="17"/>
        <v>278</v>
      </c>
      <c r="J144" s="28">
        <f t="shared" si="18"/>
        <v>-29.797979797979796</v>
      </c>
      <c r="K144" s="19"/>
      <c r="L144" s="19"/>
    </row>
    <row r="145" spans="1:12" s="2" customFormat="1" ht="15.75" customHeight="1">
      <c r="A145" s="19">
        <v>139</v>
      </c>
      <c r="B145" s="19" t="s">
        <v>553</v>
      </c>
      <c r="C145" s="20" t="s">
        <v>46</v>
      </c>
      <c r="D145" s="22">
        <v>1</v>
      </c>
      <c r="E145" s="22">
        <f t="shared" si="16"/>
        <v>175</v>
      </c>
      <c r="F145" s="22">
        <v>175</v>
      </c>
      <c r="G145" s="22">
        <v>1</v>
      </c>
      <c r="H145" s="22">
        <v>123</v>
      </c>
      <c r="I145" s="22">
        <f t="shared" si="17"/>
        <v>123</v>
      </c>
      <c r="J145" s="28">
        <f t="shared" si="18"/>
        <v>-29.714285714285715</v>
      </c>
      <c r="K145" s="19"/>
      <c r="L145" s="19"/>
    </row>
    <row r="146" spans="1:12" s="2" customFormat="1" ht="15.75" customHeight="1">
      <c r="A146" s="19">
        <v>140</v>
      </c>
      <c r="B146" s="19" t="s">
        <v>554</v>
      </c>
      <c r="C146" s="20" t="s">
        <v>46</v>
      </c>
      <c r="D146" s="22">
        <v>1</v>
      </c>
      <c r="E146" s="22">
        <f t="shared" si="16"/>
        <v>215</v>
      </c>
      <c r="F146" s="22">
        <v>215</v>
      </c>
      <c r="G146" s="22">
        <v>1</v>
      </c>
      <c r="H146" s="22">
        <v>151</v>
      </c>
      <c r="I146" s="22">
        <f t="shared" si="17"/>
        <v>151</v>
      </c>
      <c r="J146" s="28">
        <f t="shared" si="18"/>
        <v>-29.767441860465116</v>
      </c>
      <c r="K146" s="19"/>
      <c r="L146" s="19"/>
    </row>
    <row r="147" spans="1:12" s="2" customFormat="1" ht="15.75" customHeight="1">
      <c r="A147" s="19">
        <v>141</v>
      </c>
      <c r="B147" s="19" t="s">
        <v>555</v>
      </c>
      <c r="C147" s="20" t="s">
        <v>46</v>
      </c>
      <c r="D147" s="22">
        <v>5</v>
      </c>
      <c r="E147" s="22">
        <f t="shared" si="16"/>
        <v>85</v>
      </c>
      <c r="F147" s="22">
        <v>425</v>
      </c>
      <c r="G147" s="22">
        <v>5</v>
      </c>
      <c r="H147" s="22">
        <v>60</v>
      </c>
      <c r="I147" s="22">
        <f t="shared" si="17"/>
        <v>300</v>
      </c>
      <c r="J147" s="28">
        <f t="shared" si="18"/>
        <v>-29.411764705882355</v>
      </c>
      <c r="K147" s="19"/>
      <c r="L147" s="19"/>
    </row>
    <row r="148" spans="1:12" s="2" customFormat="1" ht="15.75" customHeight="1">
      <c r="A148" s="19">
        <v>142</v>
      </c>
      <c r="B148" s="19" t="s">
        <v>556</v>
      </c>
      <c r="C148" s="20" t="s">
        <v>46</v>
      </c>
      <c r="D148" s="22">
        <v>2</v>
      </c>
      <c r="E148" s="22">
        <f t="shared" si="16"/>
        <v>165</v>
      </c>
      <c r="F148" s="22">
        <v>330</v>
      </c>
      <c r="G148" s="22">
        <v>2</v>
      </c>
      <c r="H148" s="22">
        <v>116</v>
      </c>
      <c r="I148" s="22">
        <f t="shared" si="17"/>
        <v>232</v>
      </c>
      <c r="J148" s="28">
        <f t="shared" si="18"/>
        <v>-29.6969696969697</v>
      </c>
      <c r="K148" s="19"/>
      <c r="L148" s="19"/>
    </row>
    <row r="149" spans="1:12" s="2" customFormat="1" ht="15.75" customHeight="1">
      <c r="A149" s="19">
        <v>143</v>
      </c>
      <c r="B149" s="19" t="s">
        <v>557</v>
      </c>
      <c r="C149" s="20" t="s">
        <v>46</v>
      </c>
      <c r="D149" s="22">
        <v>4</v>
      </c>
      <c r="E149" s="22">
        <f t="shared" si="16"/>
        <v>100</v>
      </c>
      <c r="F149" s="22">
        <v>400</v>
      </c>
      <c r="G149" s="22">
        <v>4</v>
      </c>
      <c r="H149" s="22">
        <v>70</v>
      </c>
      <c r="I149" s="22">
        <f t="shared" si="17"/>
        <v>280</v>
      </c>
      <c r="J149" s="28">
        <f t="shared" si="18"/>
        <v>-30</v>
      </c>
      <c r="K149" s="19"/>
      <c r="L149" s="19"/>
    </row>
    <row r="150" spans="1:12" s="2" customFormat="1" ht="15.75" customHeight="1">
      <c r="A150" s="19">
        <v>144</v>
      </c>
      <c r="B150" s="19" t="s">
        <v>558</v>
      </c>
      <c r="C150" s="20" t="s">
        <v>46</v>
      </c>
      <c r="D150" s="22">
        <v>5</v>
      </c>
      <c r="E150" s="22">
        <f t="shared" si="16"/>
        <v>243</v>
      </c>
      <c r="F150" s="22">
        <v>1215</v>
      </c>
      <c r="G150" s="22">
        <v>5</v>
      </c>
      <c r="H150" s="22">
        <v>170</v>
      </c>
      <c r="I150" s="22">
        <f t="shared" si="17"/>
        <v>850</v>
      </c>
      <c r="J150" s="28">
        <f t="shared" si="18"/>
        <v>-30.04115226337449</v>
      </c>
      <c r="K150" s="19"/>
      <c r="L150" s="19"/>
    </row>
    <row r="151" spans="1:12" s="2" customFormat="1" ht="15.75" customHeight="1">
      <c r="A151" s="19">
        <v>145</v>
      </c>
      <c r="B151" s="19" t="s">
        <v>559</v>
      </c>
      <c r="C151" s="20" t="s">
        <v>46</v>
      </c>
      <c r="D151" s="22">
        <v>5</v>
      </c>
      <c r="E151" s="22">
        <f t="shared" si="16"/>
        <v>120</v>
      </c>
      <c r="F151" s="22">
        <v>600</v>
      </c>
      <c r="G151" s="22">
        <v>5</v>
      </c>
      <c r="H151" s="22">
        <v>84</v>
      </c>
      <c r="I151" s="22">
        <f t="shared" si="17"/>
        <v>420</v>
      </c>
      <c r="J151" s="28">
        <f t="shared" si="18"/>
        <v>-30</v>
      </c>
      <c r="K151" s="19"/>
      <c r="L151" s="19"/>
    </row>
    <row r="152" spans="1:12" s="2" customFormat="1" ht="15.75" customHeight="1">
      <c r="A152" s="19">
        <v>146</v>
      </c>
      <c r="B152" s="19" t="s">
        <v>560</v>
      </c>
      <c r="C152" s="20" t="s">
        <v>402</v>
      </c>
      <c r="D152" s="22">
        <v>6</v>
      </c>
      <c r="E152" s="22">
        <f t="shared" si="16"/>
        <v>3.42</v>
      </c>
      <c r="F152" s="22">
        <v>20.52</v>
      </c>
      <c r="G152" s="22">
        <v>6</v>
      </c>
      <c r="H152" s="22">
        <v>2</v>
      </c>
      <c r="I152" s="22">
        <f t="shared" si="17"/>
        <v>12</v>
      </c>
      <c r="J152" s="28">
        <f t="shared" si="18"/>
        <v>-41.52046783625731</v>
      </c>
      <c r="K152" s="19"/>
      <c r="L152" s="19"/>
    </row>
    <row r="153" spans="1:12" s="2" customFormat="1" ht="15.75" customHeight="1">
      <c r="A153" s="19">
        <v>147</v>
      </c>
      <c r="B153" s="19" t="s">
        <v>561</v>
      </c>
      <c r="C153" s="20" t="s">
        <v>423</v>
      </c>
      <c r="D153" s="22">
        <v>3</v>
      </c>
      <c r="E153" s="22">
        <f t="shared" si="16"/>
        <v>98</v>
      </c>
      <c r="F153" s="22">
        <v>294</v>
      </c>
      <c r="G153" s="22">
        <v>3</v>
      </c>
      <c r="H153" s="22">
        <v>69</v>
      </c>
      <c r="I153" s="22">
        <f t="shared" si="17"/>
        <v>207</v>
      </c>
      <c r="J153" s="28">
        <f t="shared" si="18"/>
        <v>-29.591836734693878</v>
      </c>
      <c r="K153" s="19"/>
      <c r="L153" s="19"/>
    </row>
    <row r="154" spans="1:12" s="2" customFormat="1" ht="15.75" customHeight="1">
      <c r="A154" s="19">
        <v>148</v>
      </c>
      <c r="B154" s="19" t="s">
        <v>562</v>
      </c>
      <c r="C154" s="20" t="s">
        <v>423</v>
      </c>
      <c r="D154" s="22">
        <v>5</v>
      </c>
      <c r="E154" s="22">
        <f t="shared" si="16"/>
        <v>72.65</v>
      </c>
      <c r="F154" s="22">
        <v>363.25</v>
      </c>
      <c r="G154" s="22">
        <v>5</v>
      </c>
      <c r="H154" s="22">
        <v>51</v>
      </c>
      <c r="I154" s="22">
        <f t="shared" si="17"/>
        <v>255</v>
      </c>
      <c r="J154" s="28">
        <f t="shared" si="18"/>
        <v>-29.800412938747417</v>
      </c>
      <c r="K154" s="19"/>
      <c r="L154" s="19"/>
    </row>
    <row r="155" spans="1:12" s="2" customFormat="1" ht="15.75" customHeight="1">
      <c r="A155" s="19">
        <v>149</v>
      </c>
      <c r="B155" s="19" t="s">
        <v>563</v>
      </c>
      <c r="C155" s="20" t="s">
        <v>46</v>
      </c>
      <c r="D155" s="22">
        <v>7</v>
      </c>
      <c r="E155" s="22">
        <f t="shared" si="16"/>
        <v>4.5</v>
      </c>
      <c r="F155" s="22">
        <v>31.5</v>
      </c>
      <c r="G155" s="22">
        <v>7</v>
      </c>
      <c r="H155" s="22">
        <v>3</v>
      </c>
      <c r="I155" s="22">
        <f t="shared" si="17"/>
        <v>21</v>
      </c>
      <c r="J155" s="28">
        <f t="shared" si="18"/>
        <v>-33.33333333333333</v>
      </c>
      <c r="K155" s="19"/>
      <c r="L155" s="19"/>
    </row>
    <row r="156" spans="1:12" s="2" customFormat="1" ht="15.75" customHeight="1">
      <c r="A156" s="19">
        <v>150</v>
      </c>
      <c r="B156" s="19" t="s">
        <v>440</v>
      </c>
      <c r="C156" s="20" t="s">
        <v>46</v>
      </c>
      <c r="D156" s="22">
        <v>3</v>
      </c>
      <c r="E156" s="22">
        <f t="shared" si="16"/>
        <v>5</v>
      </c>
      <c r="F156" s="22">
        <v>15</v>
      </c>
      <c r="G156" s="22">
        <v>3</v>
      </c>
      <c r="H156" s="22">
        <v>4</v>
      </c>
      <c r="I156" s="22">
        <f t="shared" si="17"/>
        <v>12</v>
      </c>
      <c r="J156" s="28">
        <f t="shared" si="18"/>
        <v>-20</v>
      </c>
      <c r="K156" s="19"/>
      <c r="L156" s="19"/>
    </row>
    <row r="157" spans="1:12" s="2" customFormat="1" ht="15.75" customHeight="1">
      <c r="A157" s="19">
        <v>151</v>
      </c>
      <c r="B157" s="19" t="s">
        <v>564</v>
      </c>
      <c r="C157" s="20" t="s">
        <v>46</v>
      </c>
      <c r="D157" s="22">
        <v>5</v>
      </c>
      <c r="E157" s="22">
        <f t="shared" si="16"/>
        <v>17</v>
      </c>
      <c r="F157" s="22">
        <v>85</v>
      </c>
      <c r="G157" s="22">
        <v>5</v>
      </c>
      <c r="H157" s="22">
        <v>12</v>
      </c>
      <c r="I157" s="22">
        <f t="shared" si="17"/>
        <v>60</v>
      </c>
      <c r="J157" s="28">
        <f t="shared" si="18"/>
        <v>-29.411764705882355</v>
      </c>
      <c r="K157" s="19"/>
      <c r="L157" s="19"/>
    </row>
    <row r="158" spans="1:12" s="2" customFormat="1" ht="15.75" customHeight="1">
      <c r="A158" s="19">
        <v>152</v>
      </c>
      <c r="B158" s="19" t="s">
        <v>565</v>
      </c>
      <c r="C158" s="20" t="s">
        <v>46</v>
      </c>
      <c r="D158" s="22">
        <v>30</v>
      </c>
      <c r="E158" s="22">
        <f t="shared" si="16"/>
        <v>1.5</v>
      </c>
      <c r="F158" s="22">
        <v>45</v>
      </c>
      <c r="G158" s="22">
        <v>30</v>
      </c>
      <c r="H158" s="22">
        <v>1</v>
      </c>
      <c r="I158" s="22">
        <f t="shared" si="17"/>
        <v>30</v>
      </c>
      <c r="J158" s="28">
        <f t="shared" si="18"/>
        <v>-33.33333333333333</v>
      </c>
      <c r="K158" s="19"/>
      <c r="L158" s="19"/>
    </row>
    <row r="159" spans="1:12" s="2" customFormat="1" ht="15.75" customHeight="1">
      <c r="A159" s="19">
        <v>153</v>
      </c>
      <c r="B159" s="19" t="s">
        <v>566</v>
      </c>
      <c r="C159" s="20" t="s">
        <v>46</v>
      </c>
      <c r="D159" s="22">
        <v>10</v>
      </c>
      <c r="E159" s="22">
        <f t="shared" si="16"/>
        <v>2</v>
      </c>
      <c r="F159" s="22">
        <v>20</v>
      </c>
      <c r="G159" s="22">
        <v>10</v>
      </c>
      <c r="H159" s="22">
        <v>1</v>
      </c>
      <c r="I159" s="22">
        <f t="shared" si="17"/>
        <v>10</v>
      </c>
      <c r="J159" s="28">
        <f t="shared" si="18"/>
        <v>-50</v>
      </c>
      <c r="K159" s="19"/>
      <c r="L159" s="19"/>
    </row>
    <row r="160" spans="1:12" s="2" customFormat="1" ht="15.75" customHeight="1">
      <c r="A160" s="19">
        <v>154</v>
      </c>
      <c r="B160" s="19" t="s">
        <v>567</v>
      </c>
      <c r="C160" s="20" t="s">
        <v>46</v>
      </c>
      <c r="D160" s="22">
        <v>15</v>
      </c>
      <c r="E160" s="22">
        <f t="shared" si="16"/>
        <v>2.5</v>
      </c>
      <c r="F160" s="22">
        <v>37.5</v>
      </c>
      <c r="G160" s="22">
        <v>15</v>
      </c>
      <c r="H160" s="22">
        <v>2</v>
      </c>
      <c r="I160" s="22">
        <f t="shared" si="17"/>
        <v>30</v>
      </c>
      <c r="J160" s="28">
        <f t="shared" si="18"/>
        <v>-20</v>
      </c>
      <c r="K160" s="19"/>
      <c r="L160" s="19"/>
    </row>
    <row r="161" spans="1:12" s="2" customFormat="1" ht="15.75" customHeight="1">
      <c r="A161" s="19">
        <v>155</v>
      </c>
      <c r="B161" s="19" t="s">
        <v>568</v>
      </c>
      <c r="C161" s="20" t="s">
        <v>46</v>
      </c>
      <c r="D161" s="22">
        <v>1</v>
      </c>
      <c r="E161" s="22">
        <v>20</v>
      </c>
      <c r="F161" s="22">
        <v>80</v>
      </c>
      <c r="G161" s="22">
        <v>1</v>
      </c>
      <c r="H161" s="22">
        <v>14</v>
      </c>
      <c r="I161" s="22">
        <f t="shared" si="17"/>
        <v>14</v>
      </c>
      <c r="J161" s="28">
        <f t="shared" si="18"/>
        <v>-82.5</v>
      </c>
      <c r="K161" s="19"/>
      <c r="L161" s="19"/>
    </row>
    <row r="162" spans="1:12" s="2" customFormat="1" ht="15.75" customHeight="1">
      <c r="A162" s="19">
        <v>156</v>
      </c>
      <c r="B162" s="19" t="s">
        <v>569</v>
      </c>
      <c r="C162" s="20" t="s">
        <v>46</v>
      </c>
      <c r="D162" s="22">
        <v>2</v>
      </c>
      <c r="E162" s="22">
        <f>F162/D162</f>
        <v>1800</v>
      </c>
      <c r="F162" s="22">
        <v>3600</v>
      </c>
      <c r="G162" s="22">
        <v>2</v>
      </c>
      <c r="H162" s="22">
        <v>1260</v>
      </c>
      <c r="I162" s="22">
        <f t="shared" si="17"/>
        <v>2520</v>
      </c>
      <c r="J162" s="28">
        <f t="shared" si="18"/>
        <v>-30</v>
      </c>
      <c r="K162" s="19"/>
      <c r="L162" s="19"/>
    </row>
    <row r="163" spans="1:12" s="2" customFormat="1" ht="15.75" customHeight="1">
      <c r="A163" s="19">
        <v>157</v>
      </c>
      <c r="B163" s="19" t="s">
        <v>570</v>
      </c>
      <c r="C163" s="20" t="s">
        <v>402</v>
      </c>
      <c r="D163" s="22">
        <v>1</v>
      </c>
      <c r="E163" s="22">
        <f aca="true" t="shared" si="19" ref="E163:E175">F163/D163</f>
        <v>3247.86</v>
      </c>
      <c r="F163" s="22">
        <v>3247.86</v>
      </c>
      <c r="G163" s="22">
        <v>1</v>
      </c>
      <c r="H163" s="22">
        <v>2274</v>
      </c>
      <c r="I163" s="22">
        <f t="shared" si="17"/>
        <v>2274</v>
      </c>
      <c r="J163" s="28">
        <f t="shared" si="18"/>
        <v>-29.984666826772095</v>
      </c>
      <c r="K163" s="19"/>
      <c r="L163" s="19"/>
    </row>
    <row r="164" spans="1:12" s="2" customFormat="1" ht="15.75" customHeight="1">
      <c r="A164" s="19">
        <v>158</v>
      </c>
      <c r="B164" s="19" t="s">
        <v>571</v>
      </c>
      <c r="C164" s="20" t="s">
        <v>46</v>
      </c>
      <c r="D164" s="22">
        <v>2</v>
      </c>
      <c r="E164" s="22">
        <f t="shared" si="19"/>
        <v>1070</v>
      </c>
      <c r="F164" s="22">
        <v>2140</v>
      </c>
      <c r="G164" s="22">
        <v>2</v>
      </c>
      <c r="H164" s="22">
        <v>749</v>
      </c>
      <c r="I164" s="22">
        <f t="shared" si="17"/>
        <v>1498</v>
      </c>
      <c r="J164" s="28">
        <f t="shared" si="18"/>
        <v>-30</v>
      </c>
      <c r="K164" s="19"/>
      <c r="L164" s="19"/>
    </row>
    <row r="165" spans="1:12" s="2" customFormat="1" ht="15.75" customHeight="1">
      <c r="A165" s="19">
        <v>159</v>
      </c>
      <c r="B165" s="19" t="s">
        <v>572</v>
      </c>
      <c r="C165" s="20" t="s">
        <v>46</v>
      </c>
      <c r="D165" s="22">
        <v>1</v>
      </c>
      <c r="E165" s="22">
        <f t="shared" si="19"/>
        <v>55</v>
      </c>
      <c r="F165" s="22">
        <v>55</v>
      </c>
      <c r="G165" s="22">
        <v>1</v>
      </c>
      <c r="H165" s="22">
        <v>39</v>
      </c>
      <c r="I165" s="22">
        <f t="shared" si="17"/>
        <v>39</v>
      </c>
      <c r="J165" s="28">
        <f t="shared" si="18"/>
        <v>-29.09090909090909</v>
      </c>
      <c r="K165" s="19"/>
      <c r="L165" s="19"/>
    </row>
    <row r="166" spans="1:12" s="2" customFormat="1" ht="15.75" customHeight="1">
      <c r="A166" s="19">
        <v>160</v>
      </c>
      <c r="B166" s="19" t="s">
        <v>573</v>
      </c>
      <c r="C166" s="20" t="s">
        <v>46</v>
      </c>
      <c r="D166" s="22">
        <v>1</v>
      </c>
      <c r="E166" s="22">
        <f t="shared" si="19"/>
        <v>110</v>
      </c>
      <c r="F166" s="22">
        <v>110</v>
      </c>
      <c r="G166" s="22">
        <v>1</v>
      </c>
      <c r="H166" s="22">
        <v>77</v>
      </c>
      <c r="I166" s="22">
        <f t="shared" si="17"/>
        <v>77</v>
      </c>
      <c r="J166" s="28">
        <f t="shared" si="18"/>
        <v>-30</v>
      </c>
      <c r="K166" s="19"/>
      <c r="L166" s="19"/>
    </row>
    <row r="167" spans="1:12" s="2" customFormat="1" ht="15.75" customHeight="1">
      <c r="A167" s="19">
        <v>161</v>
      </c>
      <c r="B167" s="19" t="s">
        <v>574</v>
      </c>
      <c r="C167" s="20" t="s">
        <v>46</v>
      </c>
      <c r="D167" s="22">
        <v>4</v>
      </c>
      <c r="E167" s="22">
        <f t="shared" si="19"/>
        <v>15</v>
      </c>
      <c r="F167" s="22">
        <v>60</v>
      </c>
      <c r="G167" s="22">
        <v>4</v>
      </c>
      <c r="H167" s="22">
        <v>11</v>
      </c>
      <c r="I167" s="22">
        <f t="shared" si="17"/>
        <v>44</v>
      </c>
      <c r="J167" s="28">
        <f t="shared" si="18"/>
        <v>-26.666666666666668</v>
      </c>
      <c r="K167" s="19"/>
      <c r="L167" s="19"/>
    </row>
    <row r="168" spans="1:12" s="2" customFormat="1" ht="15.75" customHeight="1">
      <c r="A168" s="19">
        <v>162</v>
      </c>
      <c r="B168" s="19" t="s">
        <v>575</v>
      </c>
      <c r="C168" s="20" t="s">
        <v>46</v>
      </c>
      <c r="D168" s="22">
        <v>1</v>
      </c>
      <c r="E168" s="22">
        <f t="shared" si="19"/>
        <v>75</v>
      </c>
      <c r="F168" s="22">
        <v>75</v>
      </c>
      <c r="G168" s="22">
        <v>1</v>
      </c>
      <c r="H168" s="22">
        <v>53</v>
      </c>
      <c r="I168" s="22">
        <f t="shared" si="17"/>
        <v>53</v>
      </c>
      <c r="J168" s="28">
        <f t="shared" si="18"/>
        <v>-29.333333333333332</v>
      </c>
      <c r="K168" s="19"/>
      <c r="L168" s="19"/>
    </row>
    <row r="169" spans="1:12" s="2" customFormat="1" ht="15.75" customHeight="1">
      <c r="A169" s="19">
        <v>163</v>
      </c>
      <c r="B169" s="19" t="s">
        <v>576</v>
      </c>
      <c r="C169" s="20" t="s">
        <v>46</v>
      </c>
      <c r="D169" s="22">
        <v>1</v>
      </c>
      <c r="E169" s="22">
        <f t="shared" si="19"/>
        <v>120</v>
      </c>
      <c r="F169" s="22">
        <v>120</v>
      </c>
      <c r="G169" s="22">
        <v>1</v>
      </c>
      <c r="H169" s="22">
        <v>84</v>
      </c>
      <c r="I169" s="22">
        <f t="shared" si="17"/>
        <v>84</v>
      </c>
      <c r="J169" s="28">
        <f t="shared" si="18"/>
        <v>-30</v>
      </c>
      <c r="K169" s="19"/>
      <c r="L169" s="19"/>
    </row>
    <row r="170" spans="1:12" s="2" customFormat="1" ht="15.75" customHeight="1">
      <c r="A170" s="19">
        <v>164</v>
      </c>
      <c r="B170" s="19" t="s">
        <v>577</v>
      </c>
      <c r="C170" s="20" t="s">
        <v>46</v>
      </c>
      <c r="D170" s="22">
        <v>5</v>
      </c>
      <c r="E170" s="22">
        <f t="shared" si="19"/>
        <v>169.666</v>
      </c>
      <c r="F170" s="22">
        <v>848.33</v>
      </c>
      <c r="G170" s="22">
        <v>5</v>
      </c>
      <c r="H170" s="22">
        <v>119</v>
      </c>
      <c r="I170" s="22">
        <f t="shared" si="17"/>
        <v>595</v>
      </c>
      <c r="J170" s="28">
        <f t="shared" si="18"/>
        <v>-29.862199851472898</v>
      </c>
      <c r="K170" s="19"/>
      <c r="L170" s="19"/>
    </row>
    <row r="171" spans="1:12" s="2" customFormat="1" ht="15.75" customHeight="1">
      <c r="A171" s="19">
        <v>165</v>
      </c>
      <c r="B171" s="19" t="s">
        <v>578</v>
      </c>
      <c r="C171" s="20" t="s">
        <v>404</v>
      </c>
      <c r="D171" s="22">
        <v>1</v>
      </c>
      <c r="E171" s="22">
        <f t="shared" si="19"/>
        <v>218.81</v>
      </c>
      <c r="F171" s="22">
        <v>218.81</v>
      </c>
      <c r="G171" s="22">
        <v>1</v>
      </c>
      <c r="H171" s="22">
        <v>153</v>
      </c>
      <c r="I171" s="22">
        <f t="shared" si="17"/>
        <v>153</v>
      </c>
      <c r="J171" s="28">
        <f t="shared" si="18"/>
        <v>-30.076321923129655</v>
      </c>
      <c r="K171" s="19"/>
      <c r="L171" s="19"/>
    </row>
    <row r="172" spans="1:12" s="2" customFormat="1" ht="15.75" customHeight="1">
      <c r="A172" s="19">
        <v>166</v>
      </c>
      <c r="B172" s="19" t="s">
        <v>579</v>
      </c>
      <c r="C172" s="20" t="s">
        <v>404</v>
      </c>
      <c r="D172" s="22">
        <v>2</v>
      </c>
      <c r="E172" s="22">
        <f t="shared" si="19"/>
        <v>4495.72</v>
      </c>
      <c r="F172" s="22">
        <v>8991.44</v>
      </c>
      <c r="G172" s="22">
        <v>2</v>
      </c>
      <c r="H172" s="22">
        <v>3147</v>
      </c>
      <c r="I172" s="22">
        <f t="shared" si="17"/>
        <v>6294</v>
      </c>
      <c r="J172" s="28">
        <f t="shared" si="18"/>
        <v>-30.00008897351259</v>
      </c>
      <c r="K172" s="19"/>
      <c r="L172" s="19"/>
    </row>
    <row r="173" spans="1:12" s="2" customFormat="1" ht="15.75" customHeight="1">
      <c r="A173" s="19">
        <v>167</v>
      </c>
      <c r="B173" s="19" t="s">
        <v>580</v>
      </c>
      <c r="C173" s="20" t="s">
        <v>46</v>
      </c>
      <c r="D173" s="22">
        <v>4</v>
      </c>
      <c r="E173" s="22">
        <f t="shared" si="19"/>
        <v>20</v>
      </c>
      <c r="F173" s="22">
        <v>80</v>
      </c>
      <c r="G173" s="22">
        <v>4</v>
      </c>
      <c r="H173" s="22">
        <v>14</v>
      </c>
      <c r="I173" s="22">
        <f t="shared" si="17"/>
        <v>56</v>
      </c>
      <c r="J173" s="28">
        <f t="shared" si="18"/>
        <v>-30</v>
      </c>
      <c r="K173" s="19"/>
      <c r="L173" s="19"/>
    </row>
    <row r="174" spans="1:12" s="2" customFormat="1" ht="15.75" customHeight="1">
      <c r="A174" s="19">
        <v>168</v>
      </c>
      <c r="B174" s="19" t="s">
        <v>581</v>
      </c>
      <c r="C174" s="20" t="s">
        <v>402</v>
      </c>
      <c r="D174" s="22">
        <v>3</v>
      </c>
      <c r="E174" s="22">
        <f t="shared" si="19"/>
        <v>80.88333333333334</v>
      </c>
      <c r="F174" s="22">
        <v>242.65</v>
      </c>
      <c r="G174" s="22">
        <v>3</v>
      </c>
      <c r="H174" s="22">
        <v>57</v>
      </c>
      <c r="I174" s="22">
        <f t="shared" si="17"/>
        <v>171</v>
      </c>
      <c r="J174" s="28">
        <f t="shared" si="18"/>
        <v>-29.52812693179477</v>
      </c>
      <c r="K174" s="19"/>
      <c r="L174" s="19"/>
    </row>
    <row r="175" spans="1:12" s="2" customFormat="1" ht="15.75" customHeight="1">
      <c r="A175" s="19">
        <v>169</v>
      </c>
      <c r="B175" s="19" t="s">
        <v>582</v>
      </c>
      <c r="C175" s="20" t="s">
        <v>402</v>
      </c>
      <c r="D175" s="22">
        <v>2</v>
      </c>
      <c r="E175" s="22">
        <f t="shared" si="19"/>
        <v>80.885</v>
      </c>
      <c r="F175" s="22">
        <v>161.77</v>
      </c>
      <c r="G175" s="22">
        <v>2</v>
      </c>
      <c r="H175" s="22">
        <v>57</v>
      </c>
      <c r="I175" s="22">
        <f t="shared" si="17"/>
        <v>114</v>
      </c>
      <c r="J175" s="28">
        <f t="shared" si="18"/>
        <v>-29.529579031958956</v>
      </c>
      <c r="K175" s="19"/>
      <c r="L175" s="19"/>
    </row>
    <row r="176" spans="1:12" ht="15.75" customHeight="1">
      <c r="A176" s="19"/>
      <c r="B176" s="29"/>
      <c r="C176" s="30"/>
      <c r="D176" s="31"/>
      <c r="E176" s="31"/>
      <c r="F176" s="28"/>
      <c r="G176" s="32"/>
      <c r="H176" s="28"/>
      <c r="I176" s="22">
        <f t="shared" si="17"/>
        <v>0</v>
      </c>
      <c r="J176" s="28"/>
      <c r="K176" s="30"/>
      <c r="L176" s="30"/>
    </row>
    <row r="177" spans="1:12" ht="15.75" customHeight="1">
      <c r="A177" s="17" t="s">
        <v>325</v>
      </c>
      <c r="B177" s="26"/>
      <c r="C177" s="30"/>
      <c r="D177" s="28"/>
      <c r="E177" s="28"/>
      <c r="F177" s="28">
        <f>SUM(F7:F176)</f>
        <v>119652.40000000002</v>
      </c>
      <c r="G177" s="32"/>
      <c r="H177" s="28"/>
      <c r="I177" s="22">
        <f>SUM(I7:I176)</f>
        <v>82175</v>
      </c>
      <c r="J177" s="28">
        <f>IF(F177=0,"",(I177-F177)/F177*100)</f>
        <v>-31.32189575804582</v>
      </c>
      <c r="K177" s="30"/>
      <c r="L177" s="30"/>
    </row>
  </sheetData>
  <sheetProtection/>
  <mergeCells count="11">
    <mergeCell ref="A2:K2"/>
    <mergeCell ref="A3:K3"/>
    <mergeCell ref="D5:F5"/>
    <mergeCell ref="G5:I5"/>
    <mergeCell ref="A177:B177"/>
    <mergeCell ref="A5:A6"/>
    <mergeCell ref="B5:B6"/>
    <mergeCell ref="C5:C6"/>
    <mergeCell ref="J5:J6"/>
    <mergeCell ref="K5:K6"/>
    <mergeCell ref="L5:L6"/>
  </mergeCells>
  <hyperlinks>
    <hyperlink ref="B1" location="存货汇总!B7" display="返回"/>
    <hyperlink ref="A1" location="索引目录!E19" display="返回索引页"/>
  </hyperlink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韩吉星</dc:creator>
  <cp:keywords/>
  <dc:description/>
  <cp:lastModifiedBy>`ǒ`</cp:lastModifiedBy>
  <dcterms:created xsi:type="dcterms:W3CDTF">2018-12-14T15:58:47Z</dcterms:created>
  <dcterms:modified xsi:type="dcterms:W3CDTF">2019-04-08T08:49:16Z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